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4443398B-BDED-4EEC-801D-5E118549E8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 Funcionario" sheetId="2" r:id="rId1"/>
    <sheet name="PAS Laboral" sheetId="3" r:id="rId2"/>
  </sheets>
  <definedNames>
    <definedName name="Consulta1" localSheetId="0">#REF!</definedName>
    <definedName name="Consulta1" localSheetId="1">#REF!</definedName>
    <definedName name="Consulta1">#REF!</definedName>
    <definedName name="KKK" localSheetId="0">#REF!</definedName>
    <definedName name="KKK" localSheetId="1">#REF!</definedName>
    <definedName name="KKK">#REF!</definedName>
    <definedName name="ñññññ" localSheetId="0">#REF!</definedName>
    <definedName name="ñññññ" localSheetId="1">#REF!</definedName>
    <definedName name="ññññ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  <c r="D39" i="2" s="1"/>
  <c r="C38" i="2"/>
  <c r="D38" i="2" s="1"/>
  <c r="B95" i="2"/>
  <c r="G85" i="2"/>
  <c r="E86" i="2" s="1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I108" i="3"/>
  <c r="D109" i="3" s="1"/>
  <c r="H91" i="3"/>
  <c r="H90" i="3"/>
  <c r="H89" i="3"/>
  <c r="C88" i="3"/>
  <c r="C87" i="3"/>
  <c r="C86" i="3"/>
  <c r="C85" i="3"/>
  <c r="F80" i="3"/>
  <c r="H4" i="3"/>
  <c r="D51" i="3" s="1"/>
  <c r="I80" i="3"/>
  <c r="I81" i="3"/>
  <c r="G81" i="3"/>
  <c r="F81" i="3"/>
  <c r="B80" i="3"/>
  <c r="C80" i="3"/>
  <c r="C81" i="3"/>
  <c r="B81" i="3"/>
  <c r="I79" i="3"/>
  <c r="B79" i="3"/>
  <c r="C79" i="3"/>
  <c r="D79" i="3"/>
  <c r="K78" i="3"/>
  <c r="F74" i="3"/>
  <c r="G74" i="3"/>
  <c r="I74" i="3"/>
  <c r="I75" i="3"/>
  <c r="G75" i="3"/>
  <c r="F75" i="3"/>
  <c r="B59" i="3"/>
  <c r="C59" i="3"/>
  <c r="D75" i="3"/>
  <c r="C75" i="3"/>
  <c r="B75" i="3"/>
  <c r="D74" i="3"/>
  <c r="C74" i="3"/>
  <c r="B74" i="3"/>
  <c r="I59" i="3"/>
  <c r="I73" i="3"/>
  <c r="G73" i="3"/>
  <c r="F73" i="3"/>
  <c r="C73" i="3"/>
  <c r="B73" i="3"/>
  <c r="F62" i="3"/>
  <c r="G62" i="3"/>
  <c r="I62" i="3"/>
  <c r="I64" i="3" s="1"/>
  <c r="I72" i="3"/>
  <c r="G72" i="3"/>
  <c r="F72" i="3"/>
  <c r="D72" i="3"/>
  <c r="C72" i="3"/>
  <c r="B72" i="3"/>
  <c r="I71" i="3"/>
  <c r="G71" i="3"/>
  <c r="F71" i="3"/>
  <c r="C71" i="3"/>
  <c r="B71" i="3"/>
  <c r="I70" i="3"/>
  <c r="G70" i="3"/>
  <c r="F70" i="3"/>
  <c r="C70" i="3"/>
  <c r="B70" i="3"/>
  <c r="I69" i="3"/>
  <c r="G69" i="3"/>
  <c r="F69" i="3"/>
  <c r="C69" i="3"/>
  <c r="B69" i="3"/>
  <c r="I68" i="3"/>
  <c r="G68" i="3"/>
  <c r="F68" i="3"/>
  <c r="D68" i="3"/>
  <c r="C68" i="3"/>
  <c r="B68" i="3"/>
  <c r="I67" i="3"/>
  <c r="G67" i="3"/>
  <c r="F67" i="3"/>
  <c r="C67" i="3"/>
  <c r="B67" i="3"/>
  <c r="I66" i="3"/>
  <c r="G66" i="3"/>
  <c r="F66" i="3"/>
  <c r="C66" i="3"/>
  <c r="B66" i="3"/>
  <c r="I65" i="3"/>
  <c r="G65" i="3"/>
  <c r="F65" i="3"/>
  <c r="C65" i="3"/>
  <c r="B65" i="3"/>
  <c r="G64" i="3"/>
  <c r="F64" i="3"/>
  <c r="D64" i="3"/>
  <c r="C64" i="3"/>
  <c r="B64" i="3"/>
  <c r="I63" i="3"/>
  <c r="G63" i="3"/>
  <c r="F63" i="3"/>
  <c r="C63" i="3"/>
  <c r="B63" i="3"/>
  <c r="C62" i="3"/>
  <c r="B62" i="3"/>
  <c r="K61" i="3"/>
  <c r="I61" i="3"/>
  <c r="G61" i="3"/>
  <c r="F61" i="3"/>
  <c r="D61" i="3"/>
  <c r="C61" i="3"/>
  <c r="B61" i="3"/>
  <c r="I60" i="3"/>
  <c r="G60" i="3"/>
  <c r="F60" i="3"/>
  <c r="C60" i="3"/>
  <c r="B60" i="3"/>
  <c r="K58" i="3"/>
  <c r="F43" i="3"/>
  <c r="G43" i="3"/>
  <c r="I43" i="3"/>
  <c r="G55" i="3"/>
  <c r="F55" i="3"/>
  <c r="B38" i="3"/>
  <c r="C38" i="3"/>
  <c r="C55" i="3"/>
  <c r="B55" i="3"/>
  <c r="F54" i="3"/>
  <c r="G54" i="3"/>
  <c r="B53" i="3"/>
  <c r="C53" i="3"/>
  <c r="D54" i="3"/>
  <c r="C54" i="3"/>
  <c r="B54" i="3"/>
  <c r="F36" i="3"/>
  <c r="G36" i="3"/>
  <c r="I36" i="3"/>
  <c r="I53" i="3"/>
  <c r="G53" i="3"/>
  <c r="F53" i="3"/>
  <c r="G52" i="3"/>
  <c r="F52" i="3"/>
  <c r="D52" i="3"/>
  <c r="C52" i="3"/>
  <c r="B52" i="3"/>
  <c r="I51" i="3"/>
  <c r="G51" i="3"/>
  <c r="F51" i="3"/>
  <c r="C51" i="3"/>
  <c r="B51" i="3"/>
  <c r="F41" i="3"/>
  <c r="G41" i="3"/>
  <c r="I41" i="3"/>
  <c r="I50" i="3"/>
  <c r="G50" i="3"/>
  <c r="F50" i="3"/>
  <c r="C50" i="3"/>
  <c r="B50" i="3"/>
  <c r="F49" i="3"/>
  <c r="G49" i="3"/>
  <c r="I49" i="3"/>
  <c r="C49" i="3"/>
  <c r="B49" i="3"/>
  <c r="I48" i="3"/>
  <c r="G48" i="3"/>
  <c r="F48" i="3"/>
  <c r="C48" i="3"/>
  <c r="B48" i="3"/>
  <c r="I47" i="3"/>
  <c r="G47" i="3"/>
  <c r="F47" i="3"/>
  <c r="C47" i="3"/>
  <c r="B47" i="3"/>
  <c r="I46" i="3"/>
  <c r="G46" i="3"/>
  <c r="F46" i="3"/>
  <c r="D46" i="3"/>
  <c r="C46" i="3"/>
  <c r="B46" i="3"/>
  <c r="I45" i="3"/>
  <c r="G45" i="3"/>
  <c r="F45" i="3"/>
  <c r="C45" i="3"/>
  <c r="B45" i="3"/>
  <c r="I44" i="3"/>
  <c r="G44" i="3"/>
  <c r="F44" i="3"/>
  <c r="C44" i="3"/>
  <c r="B44" i="3"/>
  <c r="C43" i="3"/>
  <c r="B43" i="3"/>
  <c r="I42" i="3"/>
  <c r="G42" i="3"/>
  <c r="F42" i="3"/>
  <c r="D42" i="3"/>
  <c r="C42" i="3"/>
  <c r="B42" i="3"/>
  <c r="D41" i="3"/>
  <c r="C41" i="3"/>
  <c r="B41" i="3"/>
  <c r="F39" i="3"/>
  <c r="G39" i="3"/>
  <c r="I39" i="3"/>
  <c r="I40" i="3"/>
  <c r="G40" i="3"/>
  <c r="F40" i="3"/>
  <c r="C40" i="3"/>
  <c r="B40" i="3"/>
  <c r="C39" i="3"/>
  <c r="B39" i="3"/>
  <c r="F38" i="3"/>
  <c r="I38" i="3"/>
  <c r="I37" i="3"/>
  <c r="G37" i="3"/>
  <c r="F37" i="3"/>
  <c r="B34" i="3"/>
  <c r="C34" i="3"/>
  <c r="D37" i="3"/>
  <c r="C37" i="3"/>
  <c r="B37" i="3"/>
  <c r="D36" i="3"/>
  <c r="C36" i="3"/>
  <c r="B36" i="3"/>
  <c r="F34" i="3"/>
  <c r="I34" i="3"/>
  <c r="I35" i="3"/>
  <c r="G35" i="3"/>
  <c r="F35" i="3"/>
  <c r="D35" i="3"/>
  <c r="C35" i="3"/>
  <c r="B35" i="3"/>
  <c r="F33" i="3"/>
  <c r="I33" i="3"/>
  <c r="B33" i="3"/>
  <c r="C33" i="3"/>
  <c r="B32" i="3"/>
  <c r="C32" i="3"/>
  <c r="K31" i="3"/>
  <c r="F28" i="3"/>
  <c r="G28" i="3"/>
  <c r="I19" i="3"/>
  <c r="I27" i="3" s="1"/>
  <c r="I28" i="3"/>
  <c r="B17" i="3"/>
  <c r="C17" i="3"/>
  <c r="D17" i="3"/>
  <c r="D28" i="3"/>
  <c r="C28" i="3"/>
  <c r="B28" i="3"/>
  <c r="F19" i="3"/>
  <c r="G19" i="3"/>
  <c r="G27" i="3"/>
  <c r="F27" i="3"/>
  <c r="B18" i="3"/>
  <c r="C18" i="3"/>
  <c r="C27" i="3"/>
  <c r="B27" i="3"/>
  <c r="G26" i="3"/>
  <c r="F26" i="3"/>
  <c r="D26" i="3"/>
  <c r="C26" i="3"/>
  <c r="B26" i="3"/>
  <c r="G25" i="3"/>
  <c r="F25" i="3"/>
  <c r="D25" i="3"/>
  <c r="C25" i="3"/>
  <c r="B25" i="3"/>
  <c r="I24" i="3"/>
  <c r="G24" i="3"/>
  <c r="F24" i="3"/>
  <c r="D24" i="3"/>
  <c r="C24" i="3"/>
  <c r="B24" i="3"/>
  <c r="G23" i="3"/>
  <c r="F23" i="3"/>
  <c r="C23" i="3"/>
  <c r="B23" i="3"/>
  <c r="F22" i="3"/>
  <c r="G22" i="3"/>
  <c r="I22" i="3"/>
  <c r="C22" i="3"/>
  <c r="B22" i="3"/>
  <c r="I21" i="3"/>
  <c r="G21" i="3"/>
  <c r="F21" i="3"/>
  <c r="D21" i="3"/>
  <c r="C21" i="3"/>
  <c r="B21" i="3"/>
  <c r="G20" i="3"/>
  <c r="F20" i="3"/>
  <c r="C20" i="3"/>
  <c r="B20" i="3"/>
  <c r="C19" i="3"/>
  <c r="B19" i="3"/>
  <c r="F18" i="3"/>
  <c r="I18" i="3"/>
  <c r="K16" i="3"/>
  <c r="I13" i="3"/>
  <c r="G13" i="3"/>
  <c r="F13" i="3"/>
  <c r="B13" i="3"/>
  <c r="C4" i="3"/>
  <c r="C13" i="3" s="1"/>
  <c r="D13" i="3"/>
  <c r="F5" i="3"/>
  <c r="I5" i="3"/>
  <c r="I12" i="3"/>
  <c r="C5" i="3"/>
  <c r="G11" i="3" s="1"/>
  <c r="G12" i="3"/>
  <c r="F12" i="3"/>
  <c r="B12" i="3"/>
  <c r="C12" i="3"/>
  <c r="D12" i="3"/>
  <c r="I11" i="3"/>
  <c r="F11" i="3"/>
  <c r="B11" i="3"/>
  <c r="C11" i="3"/>
  <c r="I10" i="3"/>
  <c r="G10" i="3"/>
  <c r="F10" i="3"/>
  <c r="B10" i="3"/>
  <c r="C10" i="3"/>
  <c r="I9" i="3"/>
  <c r="G9" i="3"/>
  <c r="F9" i="3"/>
  <c r="B9" i="3"/>
  <c r="C9" i="3"/>
  <c r="D9" i="3"/>
  <c r="I8" i="3"/>
  <c r="G8" i="3"/>
  <c r="F8" i="3"/>
  <c r="B8" i="3"/>
  <c r="C8" i="3"/>
  <c r="D8" i="3"/>
  <c r="I7" i="3"/>
  <c r="G7" i="3"/>
  <c r="F7" i="3"/>
  <c r="B7" i="3"/>
  <c r="C7" i="3"/>
  <c r="D7" i="3"/>
  <c r="I6" i="3"/>
  <c r="G6" i="3"/>
  <c r="F6" i="3"/>
  <c r="B6" i="3"/>
  <c r="C6" i="3"/>
  <c r="B5" i="3"/>
  <c r="J4" i="3"/>
  <c r="B4" i="3"/>
  <c r="D111" i="2"/>
  <c r="D110" i="2"/>
  <c r="D109" i="2"/>
  <c r="D108" i="2"/>
  <c r="D107" i="2"/>
  <c r="D106" i="2"/>
  <c r="D105" i="2"/>
  <c r="D104" i="2"/>
  <c r="B78" i="2"/>
  <c r="B77" i="2"/>
  <c r="B76" i="2"/>
  <c r="C71" i="2"/>
  <c r="D71" i="2" s="1"/>
  <c r="C70" i="2"/>
  <c r="D70" i="2" s="1"/>
  <c r="C69" i="2"/>
  <c r="D69" i="2" s="1"/>
  <c r="C68" i="2"/>
  <c r="D68" i="2" s="1"/>
  <c r="C67" i="2"/>
  <c r="D67" i="2" s="1"/>
  <c r="C66" i="2"/>
  <c r="D66" i="2" s="1"/>
  <c r="C65" i="2"/>
  <c r="D65" i="2" s="1"/>
  <c r="C64" i="2"/>
  <c r="D64" i="2" s="1"/>
  <c r="C63" i="2"/>
  <c r="D63" i="2" s="1"/>
  <c r="C62" i="2"/>
  <c r="D62" i="2" s="1"/>
  <c r="C61" i="2"/>
  <c r="D61" i="2" s="1"/>
  <c r="C60" i="2"/>
  <c r="D60" i="2" s="1"/>
  <c r="C59" i="2"/>
  <c r="D59" i="2" s="1"/>
  <c r="C58" i="2"/>
  <c r="D58" i="2" s="1"/>
  <c r="C57" i="2"/>
  <c r="D57" i="2" s="1"/>
  <c r="C56" i="2"/>
  <c r="D56" i="2" s="1"/>
  <c r="C55" i="2"/>
  <c r="D55" i="2" s="1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C48" i="2"/>
  <c r="D48" i="2" s="1"/>
  <c r="C47" i="2"/>
  <c r="D47" i="2" s="1"/>
  <c r="C46" i="2"/>
  <c r="D46" i="2" s="1"/>
  <c r="C45" i="2"/>
  <c r="D45" i="2" s="1"/>
  <c r="C44" i="2"/>
  <c r="D44" i="2"/>
  <c r="C43" i="2"/>
  <c r="D43" i="2" s="1"/>
  <c r="C42" i="2"/>
  <c r="D42" i="2" s="1"/>
  <c r="C41" i="2"/>
  <c r="D41" i="2" s="1"/>
  <c r="C40" i="2"/>
  <c r="D40" i="2" s="1"/>
  <c r="C37" i="2"/>
  <c r="D37" i="2" s="1"/>
  <c r="C36" i="2"/>
  <c r="D36" i="2" s="1"/>
  <c r="C35" i="2"/>
  <c r="D35" i="2" s="1"/>
  <c r="C34" i="2"/>
  <c r="D34" i="2" s="1"/>
  <c r="C33" i="2"/>
  <c r="D33" i="2" s="1"/>
  <c r="G99" i="2" l="1"/>
  <c r="G87" i="2"/>
  <c r="G94" i="2"/>
  <c r="E87" i="2"/>
  <c r="G92" i="2"/>
  <c r="D86" i="2"/>
  <c r="I20" i="3"/>
  <c r="G98" i="2"/>
  <c r="G91" i="2"/>
  <c r="F86" i="2"/>
  <c r="C86" i="2"/>
  <c r="D11" i="3"/>
  <c r="D20" i="3"/>
  <c r="D22" i="3"/>
  <c r="I23" i="3"/>
  <c r="I25" i="3"/>
  <c r="D18" i="3"/>
  <c r="E18" i="3" s="1"/>
  <c r="E28" i="3"/>
  <c r="D33" i="3"/>
  <c r="E33" i="3" s="1"/>
  <c r="D39" i="3"/>
  <c r="D43" i="3"/>
  <c r="D45" i="3"/>
  <c r="D47" i="3"/>
  <c r="E79" i="3"/>
  <c r="G96" i="2"/>
  <c r="G88" i="2"/>
  <c r="E12" i="3"/>
  <c r="E47" i="3"/>
  <c r="E38" i="3"/>
  <c r="E50" i="3"/>
  <c r="E44" i="3"/>
  <c r="G113" i="3"/>
  <c r="G117" i="3"/>
  <c r="G121" i="3"/>
  <c r="G125" i="3"/>
  <c r="G129" i="3"/>
  <c r="G133" i="3"/>
  <c r="G137" i="3"/>
  <c r="G141" i="3"/>
  <c r="G145" i="3"/>
  <c r="G149" i="3"/>
  <c r="F112" i="3"/>
  <c r="F116" i="3"/>
  <c r="F120" i="3"/>
  <c r="F124" i="3"/>
  <c r="F128" i="3"/>
  <c r="F132" i="3"/>
  <c r="F136" i="3"/>
  <c r="F140" i="3"/>
  <c r="F144" i="3"/>
  <c r="F148" i="3"/>
  <c r="E111" i="3"/>
  <c r="E115" i="3"/>
  <c r="E119" i="3"/>
  <c r="E123" i="3"/>
  <c r="E127" i="3"/>
  <c r="E131" i="3"/>
  <c r="E135" i="3"/>
  <c r="E139" i="3"/>
  <c r="E143" i="3"/>
  <c r="E147" i="3"/>
  <c r="D110" i="3"/>
  <c r="D114" i="3"/>
  <c r="D118" i="3"/>
  <c r="D122" i="3"/>
  <c r="D126" i="3"/>
  <c r="D130" i="3"/>
  <c r="D134" i="3"/>
  <c r="D138" i="3"/>
  <c r="D142" i="3"/>
  <c r="D146" i="3"/>
  <c r="D150" i="3"/>
  <c r="F109" i="3"/>
  <c r="G112" i="3"/>
  <c r="G118" i="3"/>
  <c r="G123" i="3"/>
  <c r="G128" i="3"/>
  <c r="G134" i="3"/>
  <c r="G139" i="3"/>
  <c r="G144" i="3"/>
  <c r="G150" i="3"/>
  <c r="F114" i="3"/>
  <c r="F119" i="3"/>
  <c r="F125" i="3"/>
  <c r="F130" i="3"/>
  <c r="F135" i="3"/>
  <c r="F141" i="3"/>
  <c r="F146" i="3"/>
  <c r="E110" i="3"/>
  <c r="E116" i="3"/>
  <c r="E121" i="3"/>
  <c r="E126" i="3"/>
  <c r="E132" i="3"/>
  <c r="E137" i="3"/>
  <c r="E142" i="3"/>
  <c r="E148" i="3"/>
  <c r="D112" i="3"/>
  <c r="D117" i="3"/>
  <c r="D123" i="3"/>
  <c r="D128" i="3"/>
  <c r="D133" i="3"/>
  <c r="D139" i="3"/>
  <c r="D144" i="3"/>
  <c r="D149" i="3"/>
  <c r="E109" i="3"/>
  <c r="G114" i="3"/>
  <c r="G119" i="3"/>
  <c r="G124" i="3"/>
  <c r="G130" i="3"/>
  <c r="G135" i="3"/>
  <c r="G140" i="3"/>
  <c r="G146" i="3"/>
  <c r="F110" i="3"/>
  <c r="F115" i="3"/>
  <c r="F121" i="3"/>
  <c r="F126" i="3"/>
  <c r="F131" i="3"/>
  <c r="F137" i="3"/>
  <c r="F142" i="3"/>
  <c r="F147" i="3"/>
  <c r="E112" i="3"/>
  <c r="E117" i="3"/>
  <c r="E122" i="3"/>
  <c r="E128" i="3"/>
  <c r="E133" i="3"/>
  <c r="E138" i="3"/>
  <c r="E144" i="3"/>
  <c r="E149" i="3"/>
  <c r="D113" i="3"/>
  <c r="D119" i="3"/>
  <c r="D124" i="3"/>
  <c r="D129" i="3"/>
  <c r="D135" i="3"/>
  <c r="D140" i="3"/>
  <c r="D145" i="3"/>
  <c r="G110" i="3"/>
  <c r="G115" i="3"/>
  <c r="G120" i="3"/>
  <c r="G126" i="3"/>
  <c r="G131" i="3"/>
  <c r="G136" i="3"/>
  <c r="G142" i="3"/>
  <c r="G147" i="3"/>
  <c r="F111" i="3"/>
  <c r="F117" i="3"/>
  <c r="F122" i="3"/>
  <c r="F127" i="3"/>
  <c r="F133" i="3"/>
  <c r="F138" i="3"/>
  <c r="F143" i="3"/>
  <c r="F149" i="3"/>
  <c r="E113" i="3"/>
  <c r="E118" i="3"/>
  <c r="E124" i="3"/>
  <c r="E129" i="3"/>
  <c r="E134" i="3"/>
  <c r="E140" i="3"/>
  <c r="E145" i="3"/>
  <c r="E150" i="3"/>
  <c r="D115" i="3"/>
  <c r="D120" i="3"/>
  <c r="D125" i="3"/>
  <c r="D131" i="3"/>
  <c r="D136" i="3"/>
  <c r="D141" i="3"/>
  <c r="D147" i="3"/>
  <c r="H109" i="3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G111" i="3"/>
  <c r="G116" i="3"/>
  <c r="G122" i="3"/>
  <c r="G127" i="3"/>
  <c r="G132" i="3"/>
  <c r="G138" i="3"/>
  <c r="G143" i="3"/>
  <c r="G148" i="3"/>
  <c r="F113" i="3"/>
  <c r="F118" i="3"/>
  <c r="F123" i="3"/>
  <c r="F129" i="3"/>
  <c r="F134" i="3"/>
  <c r="F139" i="3"/>
  <c r="F145" i="3"/>
  <c r="F150" i="3"/>
  <c r="E114" i="3"/>
  <c r="E120" i="3"/>
  <c r="E125" i="3"/>
  <c r="E130" i="3"/>
  <c r="E136" i="3"/>
  <c r="E141" i="3"/>
  <c r="E146" i="3"/>
  <c r="D111" i="3"/>
  <c r="D116" i="3"/>
  <c r="D121" i="3"/>
  <c r="D127" i="3"/>
  <c r="D132" i="3"/>
  <c r="D137" i="3"/>
  <c r="D143" i="3"/>
  <c r="D148" i="3"/>
  <c r="G109" i="3"/>
  <c r="E26" i="3"/>
  <c r="E22" i="3"/>
  <c r="E24" i="3"/>
  <c r="E20" i="3"/>
  <c r="E27" i="3"/>
  <c r="E23" i="3"/>
  <c r="E19" i="3"/>
  <c r="E17" i="3"/>
  <c r="E25" i="3"/>
  <c r="E46" i="3"/>
  <c r="D4" i="3"/>
  <c r="E9" i="3" s="1"/>
  <c r="D81" i="3"/>
  <c r="D59" i="3"/>
  <c r="E59" i="3" s="1"/>
  <c r="D71" i="3"/>
  <c r="D67" i="3"/>
  <c r="D63" i="3"/>
  <c r="D60" i="3"/>
  <c r="D38" i="3"/>
  <c r="E42" i="3" s="1"/>
  <c r="D53" i="3"/>
  <c r="D49" i="3"/>
  <c r="G89" i="2"/>
  <c r="G93" i="2"/>
  <c r="G97" i="2"/>
  <c r="G86" i="2"/>
  <c r="D5" i="3"/>
  <c r="D6" i="3"/>
  <c r="D10" i="3"/>
  <c r="J13" i="3"/>
  <c r="D19" i="3"/>
  <c r="D23" i="3"/>
  <c r="I26" i="3"/>
  <c r="D27" i="3"/>
  <c r="D32" i="3"/>
  <c r="E32" i="3" s="1"/>
  <c r="D34" i="3"/>
  <c r="D40" i="3"/>
  <c r="D44" i="3"/>
  <c r="D48" i="3"/>
  <c r="D50" i="3"/>
  <c r="D55" i="3"/>
  <c r="I54" i="3"/>
  <c r="I52" i="3"/>
  <c r="D62" i="3"/>
  <c r="E63" i="3"/>
  <c r="D65" i="3"/>
  <c r="D66" i="3"/>
  <c r="E67" i="3"/>
  <c r="D69" i="3"/>
  <c r="D70" i="3"/>
  <c r="E71" i="3"/>
  <c r="D73" i="3"/>
  <c r="E75" i="3"/>
  <c r="D80" i="3"/>
  <c r="E81" i="3" s="1"/>
  <c r="G100" i="2"/>
  <c r="G95" i="2"/>
  <c r="G90" i="2"/>
  <c r="E66" i="3" l="1"/>
  <c r="E55" i="3"/>
  <c r="E52" i="3"/>
  <c r="E21" i="3"/>
  <c r="E70" i="3"/>
  <c r="E40" i="3"/>
  <c r="E51" i="3"/>
  <c r="E53" i="3"/>
  <c r="E54" i="3"/>
  <c r="H71" i="3"/>
  <c r="H67" i="3"/>
  <c r="H63" i="3"/>
  <c r="H60" i="3"/>
  <c r="H43" i="3"/>
  <c r="H49" i="3"/>
  <c r="J49" i="3" s="1"/>
  <c r="H73" i="3"/>
  <c r="H69" i="3"/>
  <c r="H65" i="3"/>
  <c r="H52" i="3"/>
  <c r="H41" i="3"/>
  <c r="H50" i="3"/>
  <c r="H48" i="3"/>
  <c r="H44" i="3"/>
  <c r="H39" i="3"/>
  <c r="H40" i="3"/>
  <c r="H32" i="3"/>
  <c r="J32" i="3" s="1"/>
  <c r="H23" i="3"/>
  <c r="H18" i="3"/>
  <c r="J18" i="3" s="1"/>
  <c r="H17" i="3"/>
  <c r="J17" i="3" s="1"/>
  <c r="H8" i="3"/>
  <c r="H61" i="3"/>
  <c r="H55" i="3"/>
  <c r="H46" i="3"/>
  <c r="H42" i="3"/>
  <c r="H19" i="3"/>
  <c r="H25" i="3"/>
  <c r="H21" i="3"/>
  <c r="H80" i="3"/>
  <c r="H81" i="3"/>
  <c r="H74" i="3"/>
  <c r="H75" i="3"/>
  <c r="H36" i="3"/>
  <c r="H53" i="3"/>
  <c r="H51" i="3"/>
  <c r="H45" i="3"/>
  <c r="H37" i="3"/>
  <c r="H34" i="3"/>
  <c r="H35" i="3"/>
  <c r="H24" i="3"/>
  <c r="H20" i="3"/>
  <c r="H59" i="3"/>
  <c r="H72" i="3"/>
  <c r="H70" i="3"/>
  <c r="H33" i="3"/>
  <c r="J33" i="3" s="1"/>
  <c r="H28" i="3"/>
  <c r="J28" i="3" s="1"/>
  <c r="H64" i="3"/>
  <c r="H22" i="3"/>
  <c r="J22" i="3" s="1"/>
  <c r="E7" i="3"/>
  <c r="E6" i="3"/>
  <c r="H66" i="3"/>
  <c r="H47" i="3"/>
  <c r="H13" i="3"/>
  <c r="H5" i="3"/>
  <c r="H62" i="3"/>
  <c r="H11" i="3"/>
  <c r="H10" i="3"/>
  <c r="H9" i="3"/>
  <c r="H7" i="3"/>
  <c r="H6" i="3"/>
  <c r="E5" i="3"/>
  <c r="H79" i="3"/>
  <c r="J79" i="3" s="1"/>
  <c r="H38" i="3"/>
  <c r="J38" i="3" s="1"/>
  <c r="E11" i="3"/>
  <c r="E10" i="3"/>
  <c r="H68" i="3"/>
  <c r="H54" i="3"/>
  <c r="J54" i="3" s="1"/>
  <c r="H27" i="3"/>
  <c r="H26" i="3"/>
  <c r="H12" i="3"/>
  <c r="E13" i="3"/>
  <c r="E72" i="3"/>
  <c r="E68" i="3"/>
  <c r="E64" i="3"/>
  <c r="E36" i="3"/>
  <c r="E35" i="3"/>
  <c r="E34" i="3"/>
  <c r="E37" i="3"/>
  <c r="E48" i="3"/>
  <c r="E41" i="3"/>
  <c r="E39" i="3"/>
  <c r="E8" i="3"/>
  <c r="E73" i="3"/>
  <c r="E69" i="3"/>
  <c r="E65" i="3"/>
  <c r="E74" i="3"/>
  <c r="E61" i="3"/>
  <c r="E60" i="3"/>
  <c r="E62" i="3"/>
  <c r="E80" i="3"/>
  <c r="E49" i="3"/>
  <c r="E45" i="3"/>
  <c r="E43" i="3"/>
  <c r="E4" i="3"/>
  <c r="J34" i="3" l="1"/>
  <c r="J35" i="3"/>
  <c r="J81" i="3"/>
  <c r="J80" i="3"/>
  <c r="J44" i="3"/>
  <c r="J52" i="3"/>
  <c r="J47" i="3"/>
  <c r="J43" i="3"/>
  <c r="J45" i="3"/>
  <c r="J55" i="3"/>
  <c r="J51" i="3"/>
  <c r="J9" i="3"/>
  <c r="J11" i="3"/>
  <c r="J8" i="3"/>
  <c r="J7" i="3"/>
  <c r="J5" i="3"/>
  <c r="J12" i="3"/>
  <c r="J10" i="3"/>
  <c r="J6" i="3"/>
  <c r="J73" i="3"/>
  <c r="J65" i="3"/>
  <c r="J71" i="3"/>
  <c r="J67" i="3"/>
  <c r="J61" i="3"/>
  <c r="J59" i="3"/>
  <c r="J70" i="3"/>
  <c r="J60" i="3"/>
  <c r="J20" i="3"/>
  <c r="J25" i="3"/>
  <c r="J27" i="3"/>
  <c r="J19" i="3"/>
  <c r="J21" i="3"/>
  <c r="J26" i="3"/>
  <c r="J24" i="3"/>
  <c r="J23" i="3"/>
  <c r="J36" i="3"/>
  <c r="J53" i="3"/>
  <c r="J37" i="3"/>
  <c r="J72" i="3"/>
  <c r="J68" i="3"/>
  <c r="J66" i="3"/>
  <c r="J64" i="3"/>
  <c r="J62" i="3"/>
  <c r="J63" i="3"/>
  <c r="J69" i="3"/>
  <c r="J75" i="3"/>
  <c r="J74" i="3"/>
  <c r="J40" i="3"/>
  <c r="J39" i="3"/>
  <c r="J48" i="3"/>
  <c r="J41" i="3"/>
  <c r="J46" i="3"/>
  <c r="J50" i="3"/>
  <c r="J42" i="3"/>
  <c r="F88" i="2"/>
  <c r="F96" i="2"/>
  <c r="F99" i="2"/>
  <c r="F94" i="2"/>
  <c r="F100" i="2"/>
  <c r="F98" i="2"/>
  <c r="F95" i="2"/>
  <c r="F91" i="2"/>
  <c r="F97" i="2"/>
  <c r="F93" i="2"/>
  <c r="F92" i="2"/>
  <c r="F87" i="2"/>
  <c r="F90" i="2"/>
  <c r="F89" i="2"/>
  <c r="E97" i="2"/>
  <c r="E96" i="2"/>
  <c r="E94" i="2"/>
  <c r="E93" i="2"/>
  <c r="E89" i="2"/>
  <c r="E99" i="2"/>
  <c r="E100" i="2"/>
  <c r="E95" i="2"/>
  <c r="E90" i="2"/>
  <c r="E98" i="2"/>
  <c r="E88" i="2"/>
  <c r="E91" i="2"/>
  <c r="E92" i="2"/>
  <c r="D98" i="2"/>
  <c r="D97" i="2"/>
  <c r="D90" i="2"/>
  <c r="D93" i="2"/>
  <c r="D88" i="2"/>
  <c r="D89" i="2"/>
  <c r="D99" i="2"/>
  <c r="D91" i="2"/>
  <c r="D87" i="2"/>
  <c r="D96" i="2"/>
  <c r="D100" i="2"/>
  <c r="D95" i="2"/>
  <c r="D94" i="2"/>
  <c r="D92" i="2"/>
  <c r="C94" i="2"/>
  <c r="C95" i="2"/>
  <c r="C96" i="2"/>
  <c r="C91" i="2"/>
  <c r="C100" i="2"/>
  <c r="C92" i="2"/>
  <c r="C97" i="2"/>
  <c r="C90" i="2"/>
  <c r="C87" i="2"/>
  <c r="C88" i="2"/>
  <c r="C89" i="2"/>
  <c r="C98" i="2"/>
  <c r="C93" i="2"/>
  <c r="C99" i="2"/>
</calcChain>
</file>

<file path=xl/sharedStrings.xml><?xml version="1.0" encoding="utf-8"?>
<sst xmlns="http://schemas.openxmlformats.org/spreadsheetml/2006/main" count="413" uniqueCount="263">
  <si>
    <t>GRUPO</t>
  </si>
  <si>
    <t>SUELDO MENSUAL</t>
  </si>
  <si>
    <t>TRIENIO MENSUAL</t>
  </si>
  <si>
    <t>PAGA EXTRAORDINARIA</t>
  </si>
  <si>
    <t>SUELDO</t>
  </si>
  <si>
    <t>TRIENIOS</t>
  </si>
  <si>
    <t>A1</t>
  </si>
  <si>
    <t>A2</t>
  </si>
  <si>
    <t>B</t>
  </si>
  <si>
    <t>C1</t>
  </si>
  <si>
    <t>C2</t>
  </si>
  <si>
    <t>E</t>
  </si>
  <si>
    <t>NIVEL</t>
  </si>
  <si>
    <t>C.D. MENSUAL</t>
  </si>
  <si>
    <t>C.D. ANUAL (x14)</t>
  </si>
  <si>
    <t>INDEMN. RESIDENCIA</t>
  </si>
  <si>
    <t>IMPORTE</t>
  </si>
  <si>
    <t>CEUTA Y MELILLA</t>
  </si>
  <si>
    <t>TIPO</t>
  </si>
  <si>
    <t>C.E. MENSUAL</t>
  </si>
  <si>
    <t>C.E. ANUAL (x14)</t>
  </si>
  <si>
    <t>P ADICIONAL</t>
  </si>
  <si>
    <t>g</t>
  </si>
  <si>
    <t>1a</t>
  </si>
  <si>
    <t>2a</t>
  </si>
  <si>
    <t>2b</t>
  </si>
  <si>
    <t>2c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</si>
  <si>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</si>
  <si>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</si>
  <si>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</si>
  <si>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</si>
  <si>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</si>
  <si>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</si>
  <si>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</si>
  <si>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</si>
  <si>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</si>
  <si>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4a</t>
  </si>
  <si>
    <t>4b</t>
  </si>
  <si>
    <t>4b1</t>
  </si>
  <si>
    <t>4b2</t>
  </si>
  <si>
    <t>4c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</si>
  <si>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</si>
  <si>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</si>
  <si>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</si>
  <si>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</si>
  <si>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</si>
  <si>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</si>
  <si>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</si>
  <si>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</si>
  <si>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</si>
  <si>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</si>
  <si>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</si>
  <si>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</si>
  <si>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5m</t>
  </si>
  <si>
    <t>6a</t>
  </si>
  <si>
    <t>7a</t>
  </si>
  <si>
    <t>7b</t>
  </si>
  <si>
    <t>8a</t>
  </si>
  <si>
    <t>8b</t>
  </si>
  <si>
    <t>PASIVOS</t>
  </si>
  <si>
    <t>MUFACE</t>
  </si>
  <si>
    <t>Anual</t>
  </si>
  <si>
    <t>SE ABONARÁ LA PARTE DEVENGADA DE CADA UNO DE LOS TRAMOS (C1+C2+C3+C4+C5)</t>
  </si>
  <si>
    <t>MES ABONO</t>
  </si>
  <si>
    <t>PERIODO 
DEVENGO</t>
  </si>
  <si>
    <t>ENE-FEB
(59 días)</t>
  </si>
  <si>
    <t>MAR-ABR-MAY
(92 días)</t>
  </si>
  <si>
    <t>JUN-JUL-AGO
(92 días)</t>
  </si>
  <si>
    <t>SEP-OCT
(61 días)</t>
  </si>
  <si>
    <t>NOV-DIC
(61 días)</t>
  </si>
  <si>
    <t>TOTAL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</si>
  <si>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</si>
  <si>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</si>
  <si>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</si>
  <si>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</si>
  <si>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</si>
  <si>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</si>
  <si>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</si>
  <si>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</si>
  <si>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Secretario de Departamento</t>
  </si>
  <si>
    <t>Director de Instituto Universitario y de Escuela de Estomatología</t>
  </si>
  <si>
    <t>Coordinador del Curso de Orientación Universitaria</t>
  </si>
  <si>
    <t>Subida por concepto:</t>
  </si>
  <si>
    <t>GRUPO PROFESIONAL - CATEGORIA</t>
  </si>
  <si>
    <t>C.CATEG.</t>
  </si>
  <si>
    <t>C.HOMOL.</t>
  </si>
  <si>
    <t>VESTUARIO</t>
  </si>
  <si>
    <t>TRIENIO</t>
  </si>
  <si>
    <t>%</t>
  </si>
  <si>
    <t>Grupo I</t>
  </si>
  <si>
    <t>MENSUAL</t>
  </si>
  <si>
    <t>ANUAL</t>
  </si>
  <si>
    <t>INC.</t>
  </si>
  <si>
    <t>T.S. Apoyo a la Docencia e Investigación</t>
  </si>
  <si>
    <t>T.S. Servicio Técnico de Obras, Equipamiento y Manten.</t>
  </si>
  <si>
    <t>T.S. de Prensa e Información</t>
  </si>
  <si>
    <t>T.S. Deportes</t>
  </si>
  <si>
    <t>Titulado Superior Informática (a extinguir)</t>
  </si>
  <si>
    <t>Profesor Instituto de Idiomas</t>
  </si>
  <si>
    <t>T.S. Administración (a extinguir)</t>
  </si>
  <si>
    <t>Titulado Superior</t>
  </si>
  <si>
    <t>T.S.Actividades Culturales</t>
  </si>
  <si>
    <t xml:space="preserve">T.S.Prevención </t>
  </si>
  <si>
    <t>Grupo II</t>
  </si>
  <si>
    <t xml:space="preserve">T.G.M. Apoyo a la Docencia e Investigación </t>
  </si>
  <si>
    <t>T.G.M. Escuelas Infantiles</t>
  </si>
  <si>
    <t>T.G.M. Actividades Culturales</t>
  </si>
  <si>
    <t>Trabajador Social</t>
  </si>
  <si>
    <t>T.G.M. Medios Audiovisuales</t>
  </si>
  <si>
    <t>T.G.M. Deportes</t>
  </si>
  <si>
    <t>T.G.M. de Prensa e Información</t>
  </si>
  <si>
    <t>T.G.M. S.T.O.E.M.</t>
  </si>
  <si>
    <t>Titulado Grado Medio Informática (a extinguir)</t>
  </si>
  <si>
    <t>Titulado Grado Medio Administración (a extinguir)</t>
  </si>
  <si>
    <t>Titulado Grado Medio</t>
  </si>
  <si>
    <t xml:space="preserve">T.G.M. Prevención </t>
  </si>
  <si>
    <t>Grupo III</t>
  </si>
  <si>
    <t>Encargado de Equipo</t>
  </si>
  <si>
    <t>Encargado de Equipo de Conserjería</t>
  </si>
  <si>
    <t>Téc. Especialista Serv. Técnico Obras, Equip. Y Manteni.</t>
  </si>
  <si>
    <t>Conductor Mecánico</t>
  </si>
  <si>
    <t xml:space="preserve">Técnico Especialista Laboratorio </t>
  </si>
  <si>
    <t>Técnico Especialista Artes Gráficas</t>
  </si>
  <si>
    <t>Técnico Especialista Reprografía y Publicaciones</t>
  </si>
  <si>
    <t>Técnico Especialista Hostelería</t>
  </si>
  <si>
    <t>Coordinador de Servicios de Conserjería</t>
  </si>
  <si>
    <t>Técnico Especialista Medios Audiovisuales</t>
  </si>
  <si>
    <t>Técnico Especialista Escuelas Infantiles</t>
  </si>
  <si>
    <t>Delineante</t>
  </si>
  <si>
    <t>Interprete / Informador</t>
  </si>
  <si>
    <t>Técnico Especialista Actividades Culturales</t>
  </si>
  <si>
    <t>Técnico Especialista Deportes</t>
  </si>
  <si>
    <t>Técnico Especialista de Prensa e Información</t>
  </si>
  <si>
    <t>Técnico Especialista de Almacén</t>
  </si>
  <si>
    <t>Técnico Especialista de Telecomunicaciones</t>
  </si>
  <si>
    <t>Técnico Especialista Biblioteca, Archivo y Museos</t>
  </si>
  <si>
    <t>Operador (a extinguir)</t>
  </si>
  <si>
    <t>Técnico Especialista Administración (a extinguir)</t>
  </si>
  <si>
    <t>Maestro de Taller (a extinguir)</t>
  </si>
  <si>
    <t xml:space="preserve">Técnico Especialista Prevención </t>
  </si>
  <si>
    <t xml:space="preserve">Técnico Especialista </t>
  </si>
  <si>
    <t>Grupo IV</t>
  </si>
  <si>
    <t>Técnico Auxiliar Servicio Técnico de Obras, Equip. y Manten.</t>
  </si>
  <si>
    <t>Técnico Auxiliar de Seguridad (a extinguir)</t>
  </si>
  <si>
    <t>Motorista</t>
  </si>
  <si>
    <t>Técnico Auxiliar de Laboratorio</t>
  </si>
  <si>
    <t>Modelo en Vivo</t>
  </si>
  <si>
    <t>Socorrista</t>
  </si>
  <si>
    <t>Técnico Auxiliar de Hostelería</t>
  </si>
  <si>
    <t>Técnico Auxililar de Reprografía y Publicaciones</t>
  </si>
  <si>
    <t>Técnico Auxiliar del Servicio de Conserjería</t>
  </si>
  <si>
    <t>Técnico Auxiliar Medios Audiovisuales</t>
  </si>
  <si>
    <t>Técnico Auxiliar Bibliotecas, Archivos y Museos</t>
  </si>
  <si>
    <t>Técnico Auxiliar Instalaciones Deportivas</t>
  </si>
  <si>
    <t>Técnico Auxiliar de Limpieza</t>
  </si>
  <si>
    <t>Técnico Auxiliar de Almacén</t>
  </si>
  <si>
    <t>Telefonista</t>
  </si>
  <si>
    <t>Técnico Auxiliar de Administración (a extinguir)</t>
  </si>
  <si>
    <t>Auxiliar de Grabación (a extinguir)</t>
  </si>
  <si>
    <t>Grupo V</t>
  </si>
  <si>
    <t>Ayudante Servicios de Limpieza</t>
  </si>
  <si>
    <t>Ayudante Servicio de Conserjería</t>
  </si>
  <si>
    <t>COMPLEMENTO DE DIRECCIÓN</t>
  </si>
  <si>
    <t>GRUPO/FUNCIÓN</t>
  </si>
  <si>
    <t>VALOR MENSUAL</t>
  </si>
  <si>
    <t>VALOR ANUAL</t>
  </si>
  <si>
    <t>*</t>
  </si>
  <si>
    <t>importe de los trienios que cumpla el personal del grupo IV desde 01/01/02</t>
  </si>
  <si>
    <t>T.Superior Director</t>
  </si>
  <si>
    <t>**</t>
  </si>
  <si>
    <t>importe de los trienios cumplidos por el personal del Grupo IV antes de 01/01/02</t>
  </si>
  <si>
    <t>T. Superior Subdirector</t>
  </si>
  <si>
    <t>T. G. Medio Director</t>
  </si>
  <si>
    <t>C. Homologación (0%)</t>
  </si>
  <si>
    <t>T. G. Medio Subdirector</t>
  </si>
  <si>
    <t>1er cuatrimestre</t>
  </si>
  <si>
    <t>OTROS CONCEPTOS RETRIBUTIVOS</t>
  </si>
  <si>
    <t>VALOR</t>
  </si>
  <si>
    <t>%INCREMENTO</t>
  </si>
  <si>
    <t>IMPORTE HORA</t>
  </si>
  <si>
    <t>2º cuatrimestre</t>
  </si>
  <si>
    <r>
      <t>3</t>
    </r>
    <r>
      <rPr>
        <vertAlign val="superscript"/>
        <sz val="8.5"/>
        <rFont val="Arial"/>
        <family val="2"/>
      </rPr>
      <t>er</t>
    </r>
    <r>
      <rPr>
        <sz val="8.5"/>
        <rFont val="Arial"/>
        <family val="2"/>
      </rPr>
      <t xml:space="preserve"> cuatrimestre</t>
    </r>
  </si>
  <si>
    <t>Art.56.- Complemento de nocturnidad: (mensual)</t>
  </si>
  <si>
    <t>Art.57.- Complemento de residencia:</t>
  </si>
  <si>
    <t>ANEXO XV BOE 03/01/09</t>
  </si>
  <si>
    <t>Retribuciones INEF (0%)</t>
  </si>
  <si>
    <t>Art.58.- Complemento de trabajo en sábados, domingos y festivos:</t>
  </si>
  <si>
    <t>Sueldo</t>
  </si>
  <si>
    <t>-Sábados y domingos (sin vivienda)</t>
  </si>
  <si>
    <t>1 día libre y</t>
  </si>
  <si>
    <t>Trienio</t>
  </si>
  <si>
    <t>-ó sábados turno de mañana (sin vivienda)</t>
  </si>
  <si>
    <t>sin día libre y</t>
  </si>
  <si>
    <t>Plus Actividad</t>
  </si>
  <si>
    <t>-ó sábado/tarde o domingo cualquier turno (sin vivienda)</t>
  </si>
  <si>
    <t>Art.59 (Cpto.Personal) y Art.62.(Grat.Serv.Extraord.)</t>
  </si>
  <si>
    <t>Incremento 0,3%</t>
  </si>
  <si>
    <t>Hosteleria 30 (+0,3%)</t>
  </si>
  <si>
    <t>CATEGORÍA/DIAS</t>
  </si>
  <si>
    <t>Grupo 1</t>
  </si>
  <si>
    <t>TS APOYO DOCENCIA DIRECTOR SERVICIO</t>
  </si>
  <si>
    <t>TS APOYO DOCENCIA SUBDIRECTOR SERVICIO</t>
  </si>
  <si>
    <t>TIT. SUPERIOR DE APOYO A LA DOCENCIA E INVESTIGACIÓN</t>
  </si>
  <si>
    <t>TITULADO SUPERIOR</t>
  </si>
  <si>
    <t>TITULADO SUPERIOR DE PRENSA E INFORMACIÓN</t>
  </si>
  <si>
    <t>TITULADO SUPERIOR DE DEPORTES</t>
  </si>
  <si>
    <t>TITULADO SUPERIOR DE ACTIVIDADES CULTURALES</t>
  </si>
  <si>
    <t>Grupo 2</t>
  </si>
  <si>
    <t>TGM APOYO DOCENCIA DIRECTOR SERVICIO</t>
  </si>
  <si>
    <t>TGM APOYO DOCENCIA SUBDIRECTOR SERVICIO</t>
  </si>
  <si>
    <t>TITULADO GRADO MEDIO</t>
  </si>
  <si>
    <t>TIT. GRADO MEDIO DE APOYO A LA DOCENCIA E INVESTIGACIÓN</t>
  </si>
  <si>
    <t>TIT. GRADO MEDIO PREV. DE RIESGOS LABORALES</t>
  </si>
  <si>
    <t>TITULADO DE GRADO MEDIO DE DEPORTES</t>
  </si>
  <si>
    <t>TRABAJADOR SOCIAL</t>
  </si>
  <si>
    <t>TITULADO DE GRADO MEDIO</t>
  </si>
  <si>
    <t>ENCARGADO DE EQUIPO</t>
  </si>
  <si>
    <t>ENCARGADO DE EQUIPO DE CONSERJERIA</t>
  </si>
  <si>
    <t>Grupo 3</t>
  </si>
  <si>
    <t>DELINEANTE</t>
  </si>
  <si>
    <t>TÉCNICO ESPECIALISTA</t>
  </si>
  <si>
    <t>TEC. ESPEC. BIBLIOTECA, ARCHIVO Y MUSEO</t>
  </si>
  <si>
    <t>TEC. ESPECIALISTA DE PRENSA E INFORMACION</t>
  </si>
  <si>
    <t>TEC. ESPECIALISTA DE MEDIOS AUDIOVISUALES</t>
  </si>
  <si>
    <t>TECNICO ESPECIALISTA DE LABORATORIO</t>
  </si>
  <si>
    <t>TECNICO ESPECIALISTA DE TELECOMUNICACIONES</t>
  </si>
  <si>
    <t>TECNICO ESPECIALISTA EN HOSTELERIA</t>
  </si>
  <si>
    <t>TEC. ESPEC. PREVENCIÓN DE RIESGOS LABORALES</t>
  </si>
  <si>
    <t>TEC. ESPEC. SERV. TEC. OBRAS, EQUIP. Y MANTENIMIENTO</t>
  </si>
  <si>
    <t>TEC. ESPECIALISTA ACTIVIDADES CULTURALES</t>
  </si>
  <si>
    <t>TEC. ESPECIALISTA DE ADMON. ( A EXT.)</t>
  </si>
  <si>
    <t>TECNICO ESPECIALISTA DE ALMACEN</t>
  </si>
  <si>
    <t>TECNICO ESPECIALISTA</t>
  </si>
  <si>
    <t>CONDUCTOR MECANICO</t>
  </si>
  <si>
    <t>INTERPRETE/INFORMADOR</t>
  </si>
  <si>
    <t>Grupoo 4</t>
  </si>
  <si>
    <t xml:space="preserve">TODO EL PERSONAL NO INCLUIDO </t>
  </si>
  <si>
    <t>TEC. AUX. DE ADMINISTRACION ( A EXT.)</t>
  </si>
  <si>
    <t>TEC. AUX. SERV. TEC. OBRAS Y MANTENIMIENTO</t>
  </si>
  <si>
    <t>TECNICO AUXILIAR DE ALMACEN</t>
  </si>
  <si>
    <t>TECNICO AUXILIAR DE HOSTELERIA</t>
  </si>
  <si>
    <t>TECNICO AUXILIAR DE INSTALAC. DEPORTIVAS</t>
  </si>
  <si>
    <t>TECNICO AUXILIAR DE LABORATORIO</t>
  </si>
  <si>
    <t>TECNICO AUXILIAR DE LIMPIEZA</t>
  </si>
  <si>
    <t>TEC. AUX. DEL SERVICIO DE CONSERJERIA</t>
  </si>
  <si>
    <t>INDEMNIZ. RESIDENCIA</t>
  </si>
  <si>
    <t>Retribuciones PAS funcionario año 2023</t>
  </si>
  <si>
    <t>293,51***</t>
  </si>
  <si>
    <t>*** 587,00 para Técnicos Especialistas Conserjería/Medios Audiovisuales</t>
  </si>
  <si>
    <t>Marzo 2023</t>
  </si>
  <si>
    <t>Julio 2023</t>
  </si>
  <si>
    <t>Octubre 2023</t>
  </si>
  <si>
    <t>Noviembre 2023</t>
  </si>
  <si>
    <t>Febrero 2024</t>
  </si>
  <si>
    <t>NIVEL/DIAS</t>
  </si>
  <si>
    <t>Ayudante Oficio Servicio Técnico de Obras, Equip. y Manten.</t>
  </si>
  <si>
    <t>2e</t>
  </si>
  <si>
    <t>2d</t>
  </si>
  <si>
    <t>COMPLEMENTO HOMOLOGACION 2023</t>
  </si>
  <si>
    <t>mayo 2023</t>
  </si>
  <si>
    <t>septiembre 2023</t>
  </si>
  <si>
    <t>enero 2024</t>
  </si>
  <si>
    <t>COMPLEMENTO PRODUCTIVIDAD 2023 PAS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</si>
</sst>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[$-C0A]mmmm\-yy;@"/>
    <numFmt numFmtId="165" formatCode="_-* #,##0\ _P_t_a_-;\-* #,##0\ _P_t_a_-;_-* &quot;-&quot;\ _P_t_a_-;_-@_-"/>
    <numFmt numFmtId="166" formatCode="_-* #,##0.00\ _P_t_a_-;\-* #,##0.00\ _P_t_a_-;_-* &quot;-&quot;\ _P_t_a_-;_-@_-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vertAlign val="superscript"/>
      <sz val="8.5"/>
      <name val="Arial"/>
      <family val="2"/>
    </font>
    <font>
      <sz val="8.5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10"/>
      <name val="Garamond"/>
      <family val="1"/>
    </font>
    <font>
      <sz val="7"/>
      <name val="Garamond"/>
      <family val="1"/>
    </font>
    <font>
      <sz val="8.5"/>
      <name val="Calibri"/>
      <family val="2"/>
      <scheme val="minor"/>
    </font>
    <font>
      <sz val="10"/>
      <name val="Garamond"/>
      <family val="1"/>
    </font>
    <font>
      <b/>
      <sz val="8.5"/>
      <color theme="1"/>
      <name val="Calibri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1" fillId="0" borderId="0" xfId="1" applyProtection="1"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1" applyFont="1"/>
    <xf numFmtId="0" fontId="6" fillId="0" borderId="1" xfId="0" applyFont="1" applyBorder="1"/>
    <xf numFmtId="0" fontId="6" fillId="0" borderId="2" xfId="0" applyFont="1" applyBorder="1"/>
    <xf numFmtId="0" fontId="7" fillId="0" borderId="1" xfId="0" applyFont="1" applyBorder="1" applyAlignment="1">
      <alignment horizontal="center"/>
    </xf>
    <xf numFmtId="2" fontId="3" fillId="0" borderId="3" xfId="0" applyNumberFormat="1" applyFont="1" applyBorder="1"/>
    <xf numFmtId="4" fontId="1" fillId="0" borderId="0" xfId="1" applyNumberFormat="1"/>
    <xf numFmtId="0" fontId="7" fillId="0" borderId="0" xfId="0" applyFont="1"/>
    <xf numFmtId="0" fontId="6" fillId="0" borderId="0" xfId="0" applyFont="1"/>
    <xf numFmtId="4" fontId="3" fillId="0" borderId="3" xfId="0" applyNumberFormat="1" applyFont="1" applyBorder="1"/>
    <xf numFmtId="0" fontId="3" fillId="0" borderId="0" xfId="1" applyFont="1" applyAlignment="1" applyProtection="1">
      <alignment horizontal="center" vertical="center"/>
      <protection hidden="1"/>
    </xf>
    <xf numFmtId="4" fontId="4" fillId="0" borderId="0" xfId="1" applyNumberFormat="1" applyFont="1" applyAlignment="1" applyProtection="1">
      <alignment horizontal="right" vertical="center"/>
      <protection hidden="1"/>
    </xf>
    <xf numFmtId="0" fontId="3" fillId="0" borderId="1" xfId="1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0" fontId="4" fillId="0" borderId="0" xfId="1" applyFont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164" fontId="3" fillId="0" borderId="1" xfId="1" quotePrefix="1" applyNumberFormat="1" applyFont="1" applyBorder="1" applyProtection="1">
      <protection hidden="1"/>
    </xf>
    <xf numFmtId="0" fontId="3" fillId="0" borderId="1" xfId="1" quotePrefix="1" applyFont="1" applyBorder="1" applyAlignment="1" applyProtection="1">
      <alignment horizontal="left"/>
      <protection hidden="1"/>
    </xf>
    <xf numFmtId="4" fontId="1" fillId="0" borderId="0" xfId="1" applyNumberFormat="1" applyAlignment="1" applyProtection="1">
      <alignment horizontal="right" vertical="center"/>
      <protection hidden="1"/>
    </xf>
    <xf numFmtId="2" fontId="1" fillId="0" borderId="0" xfId="1" applyNumberFormat="1" applyProtection="1"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0" fontId="5" fillId="0" borderId="0" xfId="1" applyFont="1" applyAlignment="1">
      <alignment horizontal="center" vertical="center"/>
    </xf>
    <xf numFmtId="8" fontId="1" fillId="0" borderId="0" xfId="1" applyNumberFormat="1"/>
    <xf numFmtId="0" fontId="4" fillId="0" borderId="0" xfId="1" applyFont="1" applyAlignment="1" applyProtection="1">
      <alignment horizontal="right"/>
      <protection hidden="1"/>
    </xf>
    <xf numFmtId="10" fontId="4" fillId="0" borderId="0" xfId="1" quotePrefix="1" applyNumberFormat="1" applyFont="1" applyAlignment="1" applyProtection="1">
      <alignment horizontal="center"/>
      <protection hidden="1"/>
    </xf>
    <xf numFmtId="0" fontId="3" fillId="0" borderId="0" xfId="1" quotePrefix="1" applyFont="1" applyAlignment="1" applyProtection="1">
      <alignment horizontal="center"/>
      <protection hidden="1"/>
    </xf>
    <xf numFmtId="0" fontId="4" fillId="0" borderId="0" xfId="1" quotePrefix="1" applyFont="1" applyAlignment="1" applyProtection="1">
      <alignment horizontal="center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center" vertical="top" wrapText="1"/>
      <protection hidden="1"/>
    </xf>
    <xf numFmtId="0" fontId="4" fillId="0" borderId="0" xfId="1" applyFont="1" applyAlignment="1" applyProtection="1">
      <alignment horizontal="left" wrapText="1"/>
      <protection hidden="1"/>
    </xf>
    <xf numFmtId="4" fontId="4" fillId="0" borderId="0" xfId="2" applyNumberFormat="1" applyFont="1" applyBorder="1" applyAlignment="1" applyProtection="1">
      <alignment horizontal="center"/>
      <protection hidden="1"/>
    </xf>
    <xf numFmtId="4" fontId="4" fillId="0" borderId="0" xfId="1" applyNumberFormat="1" applyFont="1" applyAlignment="1" applyProtection="1">
      <alignment horizontal="center" wrapText="1"/>
      <protection hidden="1"/>
    </xf>
    <xf numFmtId="4" fontId="4" fillId="0" borderId="0" xfId="1" applyNumberFormat="1" applyFont="1" applyAlignment="1" applyProtection="1">
      <alignment horizontal="center"/>
      <protection hidden="1"/>
    </xf>
    <xf numFmtId="4" fontId="3" fillId="0" borderId="0" xfId="2" applyNumberFormat="1" applyFont="1" applyFill="1" applyBorder="1" applyAlignment="1" applyProtection="1">
      <alignment horizontal="center"/>
      <protection hidden="1"/>
    </xf>
    <xf numFmtId="4" fontId="3" fillId="0" borderId="0" xfId="1" applyNumberFormat="1" applyFont="1" applyAlignment="1" applyProtection="1">
      <alignment horizontal="center" wrapText="1"/>
      <protection hidden="1"/>
    </xf>
    <xf numFmtId="4" fontId="1" fillId="0" borderId="0" xfId="1" applyNumberFormat="1" applyProtection="1">
      <protection hidden="1"/>
    </xf>
    <xf numFmtId="0" fontId="4" fillId="0" borderId="0" xfId="1" applyFont="1" applyAlignment="1" applyProtection="1">
      <alignment horizontal="center" wrapText="1"/>
      <protection hidden="1"/>
    </xf>
    <xf numFmtId="0" fontId="4" fillId="0" borderId="0" xfId="1" applyFont="1" applyAlignment="1" applyProtection="1">
      <alignment horizontal="center"/>
      <protection hidden="1"/>
    </xf>
    <xf numFmtId="166" fontId="3" fillId="0" borderId="0" xfId="2" applyNumberFormat="1" applyFont="1" applyFill="1" applyBorder="1" applyAlignment="1" applyProtection="1">
      <alignment horizontal="center"/>
      <protection hidden="1"/>
    </xf>
    <xf numFmtId="166" fontId="4" fillId="0" borderId="0" xfId="2" applyNumberFormat="1" applyFont="1" applyBorder="1" applyAlignment="1" applyProtection="1">
      <protection hidden="1"/>
    </xf>
    <xf numFmtId="0" fontId="3" fillId="0" borderId="0" xfId="1" applyFont="1" applyAlignment="1" applyProtection="1">
      <alignment horizontal="center" wrapText="1"/>
      <protection hidden="1"/>
    </xf>
    <xf numFmtId="0" fontId="3" fillId="0" borderId="0" xfId="1" applyFont="1" applyAlignment="1" applyProtection="1">
      <alignment horizontal="left" wrapText="1"/>
      <protection hidden="1"/>
    </xf>
    <xf numFmtId="0" fontId="3" fillId="0" borderId="0" xfId="1" applyFont="1" applyAlignment="1" applyProtection="1">
      <alignment horizontal="center"/>
      <protection hidden="1"/>
    </xf>
    <xf numFmtId="166" fontId="4" fillId="0" borderId="0" xfId="2" applyNumberFormat="1" applyFont="1" applyFill="1" applyBorder="1" applyAlignment="1" applyProtection="1">
      <protection hidden="1"/>
    </xf>
    <xf numFmtId="0" fontId="4" fillId="0" borderId="0" xfId="1" applyFont="1" applyAlignment="1" applyProtection="1">
      <alignment horizontal="left" shrinkToFit="1"/>
      <protection hidden="1"/>
    </xf>
    <xf numFmtId="0" fontId="4" fillId="0" borderId="0" xfId="1" applyFont="1" applyAlignment="1" applyProtection="1">
      <alignment horizontal="left"/>
      <protection hidden="1"/>
    </xf>
    <xf numFmtId="166" fontId="4" fillId="0" borderId="0" xfId="2" applyNumberFormat="1" applyFont="1" applyBorder="1" applyProtection="1">
      <protection hidden="1"/>
    </xf>
    <xf numFmtId="0" fontId="3" fillId="0" borderId="7" xfId="1" applyFont="1" applyBorder="1" applyAlignment="1" applyProtection="1">
      <alignment horizontal="left"/>
      <protection hidden="1"/>
    </xf>
    <xf numFmtId="10" fontId="4" fillId="0" borderId="8" xfId="1" quotePrefix="1" applyNumberFormat="1" applyFont="1" applyBorder="1" applyAlignment="1" applyProtection="1">
      <alignment horizontal="center"/>
      <protection hidden="1"/>
    </xf>
    <xf numFmtId="0" fontId="4" fillId="0" borderId="9" xfId="1" applyFont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left" vertical="top" wrapText="1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166" fontId="3" fillId="0" borderId="7" xfId="2" applyNumberFormat="1" applyFont="1" applyFill="1" applyBorder="1" applyAlignment="1" applyProtection="1">
      <alignment horizontal="center"/>
      <protection hidden="1"/>
    </xf>
    <xf numFmtId="0" fontId="4" fillId="0" borderId="8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0" fontId="4" fillId="0" borderId="10" xfId="1" applyFont="1" applyBorder="1" applyAlignment="1" applyProtection="1">
      <alignment horizontal="left"/>
      <protection hidden="1"/>
    </xf>
    <xf numFmtId="4" fontId="4" fillId="0" borderId="11" xfId="2" applyNumberFormat="1" applyFont="1" applyBorder="1" applyAlignment="1" applyProtection="1">
      <alignment horizontal="center" vertical="center"/>
      <protection hidden="1"/>
    </xf>
    <xf numFmtId="2" fontId="4" fillId="0" borderId="0" xfId="1" applyNumberFormat="1" applyFont="1" applyAlignment="1" applyProtection="1">
      <alignment horizontal="center"/>
      <protection hidden="1"/>
    </xf>
    <xf numFmtId="166" fontId="3" fillId="0" borderId="12" xfId="2" applyNumberFormat="1" applyFont="1" applyFill="1" applyBorder="1" applyAlignment="1" applyProtection="1">
      <alignment horizontal="center"/>
      <protection hidden="1"/>
    </xf>
    <xf numFmtId="0" fontId="4" fillId="0" borderId="13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10" xfId="1" applyFont="1" applyBorder="1" applyAlignment="1" applyProtection="1">
      <alignment horizontal="left" vertical="top" wrapText="1"/>
      <protection hidden="1"/>
    </xf>
    <xf numFmtId="166" fontId="3" fillId="0" borderId="15" xfId="2" applyNumberFormat="1" applyFont="1" applyBorder="1" applyProtection="1">
      <protection hidden="1"/>
    </xf>
    <xf numFmtId="0" fontId="4" fillId="0" borderId="16" xfId="1" applyFont="1" applyBorder="1" applyAlignment="1" applyProtection="1">
      <alignment horizontal="center"/>
      <protection hidden="1"/>
    </xf>
    <xf numFmtId="0" fontId="4" fillId="0" borderId="12" xfId="1" applyFont="1" applyBorder="1" applyAlignment="1" applyProtection="1">
      <alignment horizontal="left" vertical="top" wrapText="1"/>
      <protection hidden="1"/>
    </xf>
    <xf numFmtId="4" fontId="4" fillId="0" borderId="14" xfId="2" applyNumberFormat="1" applyFont="1" applyBorder="1" applyAlignment="1" applyProtection="1">
      <alignment horizontal="center" vertical="center"/>
      <protection hidden="1"/>
    </xf>
    <xf numFmtId="166" fontId="4" fillId="0" borderId="17" xfId="2" applyNumberFormat="1" applyFont="1" applyBorder="1" applyProtection="1">
      <protection hidden="1"/>
    </xf>
    <xf numFmtId="0" fontId="4" fillId="0" borderId="8" xfId="1" applyFont="1" applyBorder="1" applyAlignment="1" applyProtection="1">
      <alignment horizontal="center"/>
      <protection hidden="1"/>
    </xf>
    <xf numFmtId="0" fontId="3" fillId="0" borderId="8" xfId="1" applyFont="1" applyBorder="1" applyAlignment="1" applyProtection="1">
      <alignment horizontal="center"/>
      <protection hidden="1"/>
    </xf>
    <xf numFmtId="166" fontId="4" fillId="0" borderId="9" xfId="2" applyNumberFormat="1" applyFont="1" applyFill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left"/>
      <protection hidden="1"/>
    </xf>
    <xf numFmtId="166" fontId="3" fillId="0" borderId="11" xfId="2" applyNumberFormat="1" applyFont="1" applyFill="1" applyBorder="1" applyAlignment="1" applyProtection="1">
      <alignment horizontal="center"/>
      <protection hidden="1"/>
    </xf>
    <xf numFmtId="166" fontId="4" fillId="0" borderId="19" xfId="2" applyNumberFormat="1" applyFont="1" applyBorder="1" applyProtection="1">
      <protection hidden="1"/>
    </xf>
    <xf numFmtId="166" fontId="3" fillId="0" borderId="0" xfId="2" applyNumberFormat="1" applyFont="1" applyBorder="1" applyProtection="1">
      <protection hidden="1"/>
    </xf>
    <xf numFmtId="167" fontId="4" fillId="0" borderId="0" xfId="1" applyNumberFormat="1" applyFont="1" applyAlignment="1" applyProtection="1">
      <alignment horizontal="center"/>
      <protection hidden="1"/>
    </xf>
    <xf numFmtId="0" fontId="4" fillId="0" borderId="10" xfId="1" quotePrefix="1" applyFont="1" applyBorder="1" applyAlignment="1" applyProtection="1">
      <alignment horizontal="left"/>
      <protection hidden="1"/>
    </xf>
    <xf numFmtId="167" fontId="4" fillId="0" borderId="0" xfId="1" quotePrefix="1" applyNumberFormat="1" applyFont="1" applyAlignment="1" applyProtection="1">
      <alignment horizontal="center"/>
      <protection hidden="1"/>
    </xf>
    <xf numFmtId="0" fontId="4" fillId="0" borderId="21" xfId="1" applyFont="1" applyBorder="1" applyAlignment="1" applyProtection="1">
      <alignment horizontal="center"/>
      <protection hidden="1"/>
    </xf>
    <xf numFmtId="0" fontId="4" fillId="0" borderId="5" xfId="1" applyFont="1" applyBorder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center"/>
      <protection hidden="1"/>
    </xf>
    <xf numFmtId="0" fontId="4" fillId="0" borderId="6" xfId="1" applyFont="1" applyBorder="1" applyProtection="1">
      <protection hidden="1"/>
    </xf>
    <xf numFmtId="166" fontId="4" fillId="0" borderId="12" xfId="2" applyNumberFormat="1" applyFont="1" applyBorder="1" applyProtection="1">
      <protection hidden="1"/>
    </xf>
    <xf numFmtId="0" fontId="4" fillId="0" borderId="13" xfId="1" applyFont="1" applyBorder="1" applyAlignment="1" applyProtection="1">
      <alignment horizontal="center"/>
      <protection hidden="1"/>
    </xf>
    <xf numFmtId="166" fontId="3" fillId="0" borderId="14" xfId="2" applyNumberFormat="1" applyFont="1" applyFill="1" applyBorder="1" applyAlignment="1" applyProtection="1">
      <alignment horizontal="center"/>
      <protection hidden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166" fontId="3" fillId="0" borderId="0" xfId="2" applyNumberFormat="1" applyFont="1" applyFill="1" applyBorder="1" applyAlignment="1">
      <alignment horizontal="center"/>
    </xf>
    <xf numFmtId="166" fontId="4" fillId="0" borderId="0" xfId="2" applyNumberFormat="1" applyFont="1" applyBorder="1"/>
    <xf numFmtId="0" fontId="3" fillId="0" borderId="0" xfId="1" applyFont="1" applyAlignment="1">
      <alignment horizontal="center"/>
    </xf>
    <xf numFmtId="0" fontId="1" fillId="0" borderId="0" xfId="1" applyAlignment="1">
      <alignment horizontal="left"/>
    </xf>
    <xf numFmtId="0" fontId="9" fillId="0" borderId="0" xfId="0" applyFont="1" applyProtection="1">
      <protection hidden="1"/>
    </xf>
    <xf numFmtId="0" fontId="1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0" fillId="0" borderId="1" xfId="1" applyFont="1" applyBorder="1" applyAlignment="1" applyProtection="1">
      <alignment horizontal="center" vertical="center"/>
      <protection hidden="1"/>
    </xf>
    <xf numFmtId="17" fontId="10" fillId="0" borderId="1" xfId="1" quotePrefix="1" applyNumberFormat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3" fillId="0" borderId="1" xfId="1" applyFont="1" applyBorder="1" applyAlignment="1" applyProtection="1">
      <alignment horizontal="left" vertical="center"/>
      <protection hidden="1"/>
    </xf>
    <xf numFmtId="0" fontId="14" fillId="0" borderId="0" xfId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6" fontId="14" fillId="0" borderId="0" xfId="2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166" fontId="11" fillId="0" borderId="0" xfId="2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4" fontId="4" fillId="0" borderId="0" xfId="1" applyNumberFormat="1" applyFont="1"/>
    <xf numFmtId="17" fontId="3" fillId="0" borderId="1" xfId="1" quotePrefix="1" applyNumberFormat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4" fontId="16" fillId="0" borderId="0" xfId="1" applyNumberFormat="1" applyFont="1"/>
    <xf numFmtId="4" fontId="12" fillId="0" borderId="0" xfId="1" applyNumberFormat="1" applyFont="1"/>
    <xf numFmtId="4" fontId="4" fillId="0" borderId="1" xfId="1" applyNumberFormat="1" applyFont="1" applyBorder="1" applyAlignment="1" applyProtection="1">
      <alignment horizontal="right" vertical="center"/>
      <protection hidden="1"/>
    </xf>
    <xf numFmtId="4" fontId="4" fillId="0" borderId="1" xfId="1" applyNumberFormat="1" applyFont="1" applyBorder="1" applyProtection="1">
      <protection hidden="1"/>
    </xf>
    <xf numFmtId="4" fontId="4" fillId="0" borderId="1" xfId="0" applyNumberFormat="1" applyFont="1" applyBorder="1"/>
    <xf numFmtId="2" fontId="13" fillId="0" borderId="1" xfId="0" applyNumberFormat="1" applyFont="1" applyBorder="1"/>
    <xf numFmtId="4" fontId="13" fillId="0" borderId="1" xfId="0" applyNumberFormat="1" applyFont="1" applyBorder="1"/>
    <xf numFmtId="4" fontId="13" fillId="0" borderId="1" xfId="0" applyNumberFormat="1" applyFont="1" applyBorder="1" applyProtection="1">
      <protection hidden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 applyProtection="1">
      <alignment horizontal="right" vertical="center"/>
      <protection hidden="1"/>
    </xf>
    <xf numFmtId="4" fontId="4" fillId="0" borderId="18" xfId="1" applyNumberFormat="1" applyFont="1" applyBorder="1" applyAlignment="1" applyProtection="1">
      <alignment horizontal="center"/>
      <protection hidden="1"/>
    </xf>
    <xf numFmtId="2" fontId="4" fillId="0" borderId="22" xfId="1" applyNumberFormat="1" applyFont="1" applyBorder="1" applyAlignment="1" applyProtection="1">
      <alignment horizontal="center"/>
      <protection hidden="1"/>
    </xf>
    <xf numFmtId="0" fontId="4" fillId="0" borderId="18" xfId="1" applyFont="1" applyBorder="1" applyAlignment="1" applyProtection="1">
      <alignment horizontal="center"/>
      <protection hidden="1"/>
    </xf>
    <xf numFmtId="166" fontId="4" fillId="0" borderId="4" xfId="2" applyNumberFormat="1" applyFont="1" applyBorder="1" applyProtection="1">
      <protection hidden="1"/>
    </xf>
    <xf numFmtId="2" fontId="4" fillId="0" borderId="0" xfId="2" applyNumberFormat="1" applyFont="1" applyBorder="1" applyAlignment="1" applyProtection="1">
      <alignment horizontal="center" vertical="center"/>
      <protection hidden="1"/>
    </xf>
    <xf numFmtId="2" fontId="4" fillId="0" borderId="13" xfId="2" applyNumberFormat="1" applyFont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top" wrapText="1"/>
      <protection hidden="1"/>
    </xf>
    <xf numFmtId="2" fontId="4" fillId="0" borderId="11" xfId="2" applyNumberFormat="1" applyFont="1" applyFill="1" applyBorder="1" applyAlignment="1" applyProtection="1">
      <alignment horizontal="center"/>
      <protection hidden="1"/>
    </xf>
    <xf numFmtId="2" fontId="4" fillId="0" borderId="0" xfId="1" applyNumberFormat="1" applyFont="1" applyAlignment="1" applyProtection="1">
      <alignment horizontal="center" vertical="top" wrapText="1"/>
      <protection hidden="1"/>
    </xf>
    <xf numFmtId="2" fontId="4" fillId="0" borderId="13" xfId="1" applyNumberFormat="1" applyFont="1" applyBorder="1" applyAlignment="1" applyProtection="1">
      <alignment horizontal="center"/>
      <protection hidden="1"/>
    </xf>
    <xf numFmtId="0" fontId="4" fillId="0" borderId="0" xfId="2" applyNumberFormat="1" applyFont="1" applyBorder="1" applyAlignment="1" applyProtection="1">
      <alignment horizontal="right"/>
      <protection hidden="1"/>
    </xf>
    <xf numFmtId="4" fontId="4" fillId="0" borderId="0" xfId="2" applyNumberFormat="1" applyFont="1" applyBorder="1" applyAlignment="1" applyProtection="1">
      <alignment horizontal="right"/>
      <protection hidden="1"/>
    </xf>
    <xf numFmtId="4" fontId="4" fillId="0" borderId="0" xfId="2" applyNumberFormat="1" applyFont="1" applyBorder="1" applyAlignment="1" applyProtection="1">
      <protection hidden="1"/>
    </xf>
    <xf numFmtId="0" fontId="4" fillId="0" borderId="0" xfId="2" applyNumberFormat="1" applyFont="1" applyBorder="1" applyAlignment="1" applyProtection="1">
      <protection hidden="1"/>
    </xf>
    <xf numFmtId="2" fontId="4" fillId="0" borderId="0" xfId="1" applyNumberFormat="1" applyFont="1" applyProtection="1">
      <protection hidden="1"/>
    </xf>
    <xf numFmtId="0" fontId="1" fillId="0" borderId="0" xfId="1"/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hidden="1"/>
    </xf>
    <xf numFmtId="0" fontId="5" fillId="0" borderId="0" xfId="1" applyFont="1" applyAlignment="1">
      <alignment horizontal="center" vertical="center"/>
    </xf>
    <xf numFmtId="0" fontId="3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4" fillId="0" borderId="6" xfId="1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3" fillId="0" borderId="15" xfId="2" applyNumberFormat="1" applyFont="1" applyBorder="1" applyAlignment="1" applyProtection="1">
      <alignment horizontal="center"/>
      <protection hidden="1"/>
    </xf>
    <xf numFmtId="166" fontId="4" fillId="0" borderId="20" xfId="2" applyNumberFormat="1" applyFont="1" applyBorder="1" applyAlignment="1" applyProtection="1">
      <alignment horizontal="center"/>
      <protection hidden="1"/>
    </xf>
    <xf numFmtId="166" fontId="4" fillId="0" borderId="16" xfId="2" applyNumberFormat="1" applyFont="1" applyBorder="1" applyAlignment="1" applyProtection="1">
      <alignment horizont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3" fillId="0" borderId="0" xfId="1" applyFont="1" applyBorder="1"/>
    <xf numFmtId="0" fontId="4" fillId="0" borderId="0" xfId="1" applyFont="1" applyBorder="1"/>
    <xf numFmtId="0" fontId="4" fillId="0" borderId="0" xfId="1" applyFont="1" applyBorder="1" applyAlignment="1">
      <alignment horizontal="right"/>
    </xf>
  </cellXfs>
  <cellStyles count="3">
    <cellStyle name="Millares [0]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4"/>
  <sheetViews>
    <sheetView tabSelected="1" topLeftCell="A66" zoomScale="145" zoomScaleNormal="145" workbookViewId="0">
      <selection activeCell="A78" sqref="A78"/>
    </sheetView>
  </sheetViews>
  <sheetFormatPr baseColWidth="10" defaultColWidth="11.42578125" defaultRowHeight="12.75" x14ac:dyDescent="0.2"/>
  <cols>
    <col min="1" max="1" width="20.7109375" style="1" customWidth="1"/>
    <col min="2" max="2" width="17.7109375" style="1" customWidth="1"/>
    <col min="3" max="3" width="17.85546875" style="1" customWidth="1"/>
    <col min="4" max="4" width="16.5703125" style="1" customWidth="1"/>
    <col min="5" max="5" width="17.85546875" style="1" customWidth="1"/>
    <col min="6" max="6" width="16.85546875" style="1" customWidth="1"/>
    <col min="7" max="7" width="14.85546875" style="1" bestFit="1" customWidth="1"/>
    <col min="8" max="8" width="22.85546875" style="1" hidden="1" customWidth="1"/>
    <col min="9" max="9" width="19.5703125" style="1" hidden="1" customWidth="1"/>
    <col min="10" max="10" width="10.85546875" style="1" bestFit="1" customWidth="1"/>
    <col min="11" max="11" width="12.42578125" style="1" bestFit="1" customWidth="1"/>
    <col min="12" max="12" width="10.85546875" style="1" bestFit="1" customWidth="1"/>
    <col min="13" max="13" width="11.42578125" style="1"/>
    <col min="14" max="14" width="9.85546875" style="1" bestFit="1" customWidth="1"/>
    <col min="15" max="15" width="8.140625" style="1" bestFit="1" customWidth="1"/>
    <col min="16" max="16384" width="11.42578125" style="1"/>
  </cols>
  <sheetData>
    <row r="1" spans="1:13" ht="18" customHeight="1" x14ac:dyDescent="0.2">
      <c r="A1" s="147" t="s">
        <v>246</v>
      </c>
      <c r="B1" s="147"/>
      <c r="C1" s="147"/>
      <c r="D1" s="147"/>
      <c r="E1" s="147"/>
      <c r="F1" s="147"/>
      <c r="G1" s="147"/>
    </row>
    <row r="2" spans="1:13" ht="12.75" customHeight="1" x14ac:dyDescent="0.2">
      <c r="A2" s="2"/>
      <c r="B2" s="2"/>
      <c r="C2" s="2"/>
      <c r="D2" s="2"/>
      <c r="E2" s="2"/>
      <c r="F2" s="2"/>
      <c r="G2" s="2"/>
    </row>
    <row r="3" spans="1:13" ht="12.75" customHeight="1" x14ac:dyDescent="0.2">
      <c r="A3" s="148" t="s">
        <v>0</v>
      </c>
      <c r="B3" s="148" t="s">
        <v>1</v>
      </c>
      <c r="C3" s="148" t="s">
        <v>2</v>
      </c>
      <c r="D3" s="148" t="s">
        <v>3</v>
      </c>
      <c r="E3" s="148"/>
      <c r="F3" s="3"/>
    </row>
    <row r="4" spans="1:13" ht="12.75" customHeight="1" x14ac:dyDescent="0.2">
      <c r="A4" s="148"/>
      <c r="B4" s="148"/>
      <c r="C4" s="148"/>
      <c r="D4" s="4" t="s">
        <v>4</v>
      </c>
      <c r="E4" s="4" t="s">
        <v>5</v>
      </c>
      <c r="F4" s="3"/>
    </row>
    <row r="5" spans="1:13" ht="12.75" customHeight="1" x14ac:dyDescent="0.2">
      <c r="A5" s="4" t="s">
        <v>6</v>
      </c>
      <c r="B5" s="123">
        <v>1288.31</v>
      </c>
      <c r="C5" s="123">
        <v>49.59</v>
      </c>
      <c r="D5" s="123">
        <v>795</v>
      </c>
      <c r="E5" s="123">
        <v>30.61</v>
      </c>
      <c r="F5" s="3"/>
    </row>
    <row r="6" spans="1:13" ht="12.75" customHeight="1" x14ac:dyDescent="0.2">
      <c r="A6" s="4" t="s">
        <v>7</v>
      </c>
      <c r="B6" s="123">
        <v>1113.98</v>
      </c>
      <c r="C6" s="123">
        <v>40.44</v>
      </c>
      <c r="D6" s="123">
        <v>812.45</v>
      </c>
      <c r="E6" s="123">
        <v>29.48</v>
      </c>
      <c r="F6" s="3"/>
    </row>
    <row r="7" spans="1:13" ht="12.75" customHeight="1" x14ac:dyDescent="0.2">
      <c r="A7" s="4" t="s">
        <v>8</v>
      </c>
      <c r="B7" s="123">
        <v>973.77</v>
      </c>
      <c r="C7" s="123">
        <v>35.479999999999997</v>
      </c>
      <c r="D7" s="123">
        <v>841.63</v>
      </c>
      <c r="E7" s="123">
        <v>30.68</v>
      </c>
      <c r="F7" s="3"/>
    </row>
    <row r="8" spans="1:13" ht="12.75" customHeight="1" x14ac:dyDescent="0.2">
      <c r="A8" s="4" t="s">
        <v>9</v>
      </c>
      <c r="B8" s="123">
        <v>836.41</v>
      </c>
      <c r="C8" s="123">
        <v>30.61</v>
      </c>
      <c r="D8" s="123">
        <v>722.91</v>
      </c>
      <c r="E8" s="123">
        <v>26.42</v>
      </c>
      <c r="F8" s="3"/>
    </row>
    <row r="9" spans="1:13" ht="12.75" customHeight="1" x14ac:dyDescent="0.2">
      <c r="A9" s="4" t="s">
        <v>10</v>
      </c>
      <c r="B9" s="123">
        <v>696.13</v>
      </c>
      <c r="C9" s="123">
        <v>20.84</v>
      </c>
      <c r="D9" s="123">
        <v>689.78</v>
      </c>
      <c r="E9" s="123">
        <v>20.62</v>
      </c>
      <c r="F9" s="3"/>
    </row>
    <row r="10" spans="1:13" ht="12.75" customHeight="1" x14ac:dyDescent="0.2">
      <c r="A10" s="4" t="s">
        <v>11</v>
      </c>
      <c r="B10" s="123">
        <v>637.14</v>
      </c>
      <c r="C10" s="123">
        <v>15.68</v>
      </c>
      <c r="D10" s="123">
        <v>637.14</v>
      </c>
      <c r="E10" s="123">
        <v>15.68</v>
      </c>
      <c r="F10" s="3"/>
      <c r="G10" s="3"/>
    </row>
    <row r="11" spans="1:13" ht="12.75" customHeight="1" x14ac:dyDescent="0.2">
      <c r="A11" s="3"/>
      <c r="B11" s="3"/>
      <c r="C11" s="3"/>
      <c r="D11" s="3"/>
      <c r="E11" s="3"/>
      <c r="F11" s="3"/>
      <c r="G11" s="3"/>
      <c r="H11" s="146"/>
      <c r="I11" s="146"/>
    </row>
    <row r="12" spans="1:13" ht="12.75" customHeight="1" x14ac:dyDescent="0.2">
      <c r="A12" s="3"/>
      <c r="B12" s="3"/>
      <c r="C12" s="3"/>
      <c r="D12" s="3"/>
      <c r="E12" s="3"/>
      <c r="G12" s="3"/>
    </row>
    <row r="13" spans="1:13" ht="12.75" customHeight="1" thickBot="1" x14ac:dyDescent="0.25">
      <c r="A13" s="4" t="s">
        <v>12</v>
      </c>
      <c r="B13" s="4" t="s">
        <v>13</v>
      </c>
      <c r="C13" s="4" t="s">
        <v>14</v>
      </c>
      <c r="D13" s="5"/>
      <c r="E13" s="3"/>
      <c r="F13" s="6" t="s">
        <v>15</v>
      </c>
      <c r="G13" s="7" t="s">
        <v>16</v>
      </c>
      <c r="H13" s="8" t="s">
        <v>16</v>
      </c>
      <c r="I13" s="9"/>
    </row>
    <row r="14" spans="1:13" ht="12.75" customHeight="1" thickBot="1" x14ac:dyDescent="0.25">
      <c r="A14" s="4">
        <v>30</v>
      </c>
      <c r="B14" s="123">
        <v>1125.3500000000001</v>
      </c>
      <c r="C14" s="123">
        <f>B14*14</f>
        <v>15754.900000000001</v>
      </c>
      <c r="D14" s="3"/>
      <c r="E14" s="3"/>
      <c r="F14" s="10" t="s">
        <v>0</v>
      </c>
      <c r="G14" s="10" t="s">
        <v>17</v>
      </c>
      <c r="H14" s="11" t="s">
        <v>17</v>
      </c>
      <c r="I14" s="9"/>
    </row>
    <row r="15" spans="1:13" ht="12.75" customHeight="1" x14ac:dyDescent="0.2">
      <c r="A15" s="4">
        <v>29</v>
      </c>
      <c r="B15" s="123">
        <v>1009.38</v>
      </c>
      <c r="C15" s="123">
        <f t="shared" ref="C15:C29" si="0">B15*14</f>
        <v>14131.32</v>
      </c>
      <c r="D15" s="3"/>
      <c r="E15" s="3"/>
      <c r="F15" s="12" t="s">
        <v>6</v>
      </c>
      <c r="G15" s="125">
        <v>1023.9296868330255</v>
      </c>
      <c r="H15" s="13">
        <v>965.17467829199995</v>
      </c>
      <c r="I15" s="9"/>
      <c r="K15" s="14"/>
      <c r="M15" s="14"/>
    </row>
    <row r="16" spans="1:13" ht="12.75" customHeight="1" x14ac:dyDescent="0.2">
      <c r="A16" s="4">
        <v>28</v>
      </c>
      <c r="B16" s="123">
        <v>966.96</v>
      </c>
      <c r="C16" s="123">
        <f t="shared" si="0"/>
        <v>13537.44</v>
      </c>
      <c r="D16" s="3"/>
      <c r="E16" s="3"/>
      <c r="F16" s="12" t="s">
        <v>7</v>
      </c>
      <c r="G16" s="125">
        <v>762.19677033105609</v>
      </c>
      <c r="H16" s="13">
        <v>718.46048811693731</v>
      </c>
      <c r="I16" s="9"/>
      <c r="K16" s="14"/>
      <c r="M16" s="14"/>
    </row>
    <row r="17" spans="1:13" ht="12.75" customHeight="1" x14ac:dyDescent="0.2">
      <c r="A17" s="4">
        <v>27</v>
      </c>
      <c r="B17" s="123">
        <v>924.48</v>
      </c>
      <c r="C17" s="123">
        <f t="shared" si="0"/>
        <v>12942.720000000001</v>
      </c>
      <c r="D17" s="3"/>
      <c r="E17" s="3"/>
      <c r="F17" s="12" t="s">
        <v>9</v>
      </c>
      <c r="G17" s="125">
        <v>621.47476110193543</v>
      </c>
      <c r="H17" s="13">
        <v>585.81337207676256</v>
      </c>
      <c r="I17" s="9"/>
      <c r="K17" s="14"/>
      <c r="M17" s="14"/>
    </row>
    <row r="18" spans="1:13" ht="12.75" customHeight="1" x14ac:dyDescent="0.2">
      <c r="A18" s="4">
        <v>26</v>
      </c>
      <c r="B18" s="123">
        <v>811.07999999999993</v>
      </c>
      <c r="C18" s="123">
        <f t="shared" si="0"/>
        <v>11355.119999999999</v>
      </c>
      <c r="D18" s="3"/>
      <c r="E18" s="3"/>
      <c r="F18" s="12" t="s">
        <v>10</v>
      </c>
      <c r="G18" s="125">
        <v>409.93626252211885</v>
      </c>
      <c r="H18" s="13">
        <v>386.41334985000003</v>
      </c>
      <c r="I18" s="9"/>
      <c r="K18" s="14"/>
      <c r="M18" s="14"/>
    </row>
    <row r="19" spans="1:13" ht="12.75" customHeight="1" x14ac:dyDescent="0.2">
      <c r="A19" s="4">
        <v>25</v>
      </c>
      <c r="B19" s="123">
        <v>719.6</v>
      </c>
      <c r="C19" s="123">
        <f t="shared" si="0"/>
        <v>10074.4</v>
      </c>
      <c r="D19" s="3"/>
      <c r="E19" s="3"/>
      <c r="F19" s="12" t="s">
        <v>11</v>
      </c>
      <c r="G19" s="125">
        <v>363.431270962665</v>
      </c>
      <c r="H19" s="13">
        <v>342.57690205034999</v>
      </c>
      <c r="I19" s="9"/>
      <c r="K19" s="14"/>
      <c r="M19" s="14"/>
    </row>
    <row r="20" spans="1:13" ht="12.75" customHeight="1" x14ac:dyDescent="0.2">
      <c r="A20" s="4">
        <v>24</v>
      </c>
      <c r="B20" s="123">
        <v>677.15</v>
      </c>
      <c r="C20" s="123">
        <f t="shared" si="0"/>
        <v>9480.1</v>
      </c>
      <c r="D20" s="3"/>
      <c r="E20" s="3"/>
      <c r="F20" s="15"/>
      <c r="G20" s="15"/>
      <c r="H20" s="15"/>
      <c r="I20" s="9"/>
      <c r="J20" s="15"/>
    </row>
    <row r="21" spans="1:13" ht="12.75" customHeight="1" thickBot="1" x14ac:dyDescent="0.25">
      <c r="A21" s="4">
        <v>23</v>
      </c>
      <c r="B21" s="123">
        <v>634.75</v>
      </c>
      <c r="C21" s="123">
        <f t="shared" si="0"/>
        <v>8886.5</v>
      </c>
      <c r="D21" s="3"/>
      <c r="E21" s="3"/>
      <c r="F21" s="16" t="s">
        <v>5</v>
      </c>
      <c r="G21" s="15"/>
      <c r="H21" s="15"/>
      <c r="I21" s="9"/>
      <c r="J21" s="15"/>
    </row>
    <row r="22" spans="1:13" ht="12.75" customHeight="1" thickBot="1" x14ac:dyDescent="0.25">
      <c r="A22" s="4">
        <v>22</v>
      </c>
      <c r="B22" s="123">
        <v>592.27</v>
      </c>
      <c r="C22" s="123">
        <f t="shared" si="0"/>
        <v>8291.7799999999988</v>
      </c>
      <c r="D22" s="3"/>
      <c r="E22" s="3"/>
      <c r="F22" s="10" t="s">
        <v>0</v>
      </c>
      <c r="G22" s="10" t="s">
        <v>17</v>
      </c>
      <c r="H22" s="11" t="s">
        <v>17</v>
      </c>
      <c r="I22" s="9"/>
    </row>
    <row r="23" spans="1:13" ht="12.75" customHeight="1" x14ac:dyDescent="0.2">
      <c r="A23" s="4">
        <v>21</v>
      </c>
      <c r="B23" s="123">
        <v>549.88</v>
      </c>
      <c r="C23" s="123">
        <f t="shared" si="0"/>
        <v>7698.32</v>
      </c>
      <c r="D23" s="3"/>
      <c r="E23" s="3"/>
      <c r="F23" s="12" t="s">
        <v>6</v>
      </c>
      <c r="G23" s="125">
        <v>61.957311232856888</v>
      </c>
      <c r="H23" s="17">
        <v>58.402084348162496</v>
      </c>
      <c r="I23" s="9"/>
    </row>
    <row r="24" spans="1:13" ht="12.75" customHeight="1" x14ac:dyDescent="0.2">
      <c r="A24" s="4">
        <v>20</v>
      </c>
      <c r="B24" s="123">
        <v>510.78999999999996</v>
      </c>
      <c r="C24" s="123">
        <f t="shared" si="0"/>
        <v>7151.0599999999995</v>
      </c>
      <c r="D24" s="3"/>
      <c r="E24" s="3"/>
      <c r="F24" s="12" t="s">
        <v>7</v>
      </c>
      <c r="G24" s="125">
        <v>47.267928492480962</v>
      </c>
      <c r="H24" s="17">
        <v>44.555605978537493</v>
      </c>
      <c r="I24" s="9"/>
    </row>
    <row r="25" spans="1:13" ht="12.75" customHeight="1" x14ac:dyDescent="0.2">
      <c r="A25" s="4">
        <v>19</v>
      </c>
      <c r="B25" s="123">
        <v>484.72</v>
      </c>
      <c r="C25" s="123">
        <f t="shared" si="0"/>
        <v>6786.08</v>
      </c>
      <c r="D25" s="3"/>
      <c r="E25" s="3"/>
      <c r="F25" s="12" t="s">
        <v>9</v>
      </c>
      <c r="G25" s="125">
        <v>37.919104283295972</v>
      </c>
      <c r="H25" s="17">
        <v>35.743234861124989</v>
      </c>
      <c r="I25" s="9"/>
    </row>
    <row r="26" spans="1:13" ht="12.75" customHeight="1" x14ac:dyDescent="0.2">
      <c r="A26" s="4">
        <v>18</v>
      </c>
      <c r="B26" s="123">
        <v>458.64000000000004</v>
      </c>
      <c r="C26" s="123">
        <f t="shared" si="0"/>
        <v>6420.9600000000009</v>
      </c>
      <c r="D26" s="3"/>
      <c r="E26" s="3"/>
      <c r="F26" s="12" t="s">
        <v>10</v>
      </c>
      <c r="G26" s="125">
        <v>25.529919460405285</v>
      </c>
      <c r="H26" s="17">
        <v>24.064964732324999</v>
      </c>
      <c r="I26" s="9"/>
    </row>
    <row r="27" spans="1:13" ht="12.75" customHeight="1" x14ac:dyDescent="0.2">
      <c r="A27" s="4">
        <v>17</v>
      </c>
      <c r="B27" s="123">
        <v>432.53999999999996</v>
      </c>
      <c r="C27" s="123">
        <f t="shared" si="0"/>
        <v>6055.5599999999995</v>
      </c>
      <c r="D27" s="3"/>
      <c r="E27" s="3"/>
      <c r="F27" s="12" t="s">
        <v>11</v>
      </c>
      <c r="G27" s="125">
        <v>18.993713496858167</v>
      </c>
      <c r="H27" s="17">
        <v>17.903818543050001</v>
      </c>
      <c r="I27" s="9"/>
    </row>
    <row r="28" spans="1:13" ht="12.75" customHeight="1" x14ac:dyDescent="0.2">
      <c r="A28" s="4">
        <v>16</v>
      </c>
      <c r="B28" s="123">
        <v>406.52</v>
      </c>
      <c r="C28" s="123">
        <f t="shared" si="0"/>
        <v>5691.28</v>
      </c>
      <c r="D28" s="3"/>
      <c r="E28" s="3"/>
      <c r="F28" s="3"/>
      <c r="G28" s="3"/>
    </row>
    <row r="29" spans="1:13" ht="12.75" customHeight="1" x14ac:dyDescent="0.2">
      <c r="A29" s="4">
        <v>15</v>
      </c>
      <c r="B29" s="123">
        <v>380.39000000000004</v>
      </c>
      <c r="C29" s="123">
        <f t="shared" si="0"/>
        <v>5325.4600000000009</v>
      </c>
      <c r="D29" s="3"/>
      <c r="E29" s="3"/>
      <c r="F29" s="3"/>
      <c r="G29" s="3"/>
    </row>
    <row r="30" spans="1:13" ht="12.75" customHeight="1" x14ac:dyDescent="0.2">
      <c r="A30" s="18"/>
      <c r="B30" s="19"/>
      <c r="C30" s="19"/>
      <c r="D30" s="3"/>
      <c r="E30" s="3"/>
      <c r="F30" s="3"/>
      <c r="G30" s="3"/>
    </row>
    <row r="31" spans="1:13" ht="12.75" customHeight="1" x14ac:dyDescent="0.2">
      <c r="A31" s="18"/>
      <c r="B31" s="19"/>
      <c r="C31" s="19"/>
      <c r="D31" s="3"/>
      <c r="E31" s="3"/>
      <c r="F31" s="3"/>
      <c r="G31" s="3"/>
    </row>
    <row r="32" spans="1:13" ht="12.75" customHeight="1" x14ac:dyDescent="0.2">
      <c r="A32" s="20" t="s">
        <v>18</v>
      </c>
      <c r="B32" s="20" t="s">
        <v>19</v>
      </c>
      <c r="C32" s="20" t="s">
        <v>20</v>
      </c>
      <c r="D32" s="20" t="s">
        <v>21</v>
      </c>
      <c r="E32" s="161"/>
      <c r="F32" s="9"/>
      <c r="G32" s="9"/>
      <c r="H32" s="9"/>
      <c r="I32" s="9"/>
      <c r="J32" s="9"/>
      <c r="K32" s="9"/>
    </row>
    <row r="33" spans="1:11" ht="12.75" customHeight="1" x14ac:dyDescent="0.2">
      <c r="A33" s="20" t="s">
        <v>22</v>
      </c>
      <c r="B33" s="124">
        <v>4284.3</v>
      </c>
      <c r="C33" s="124">
        <f>B33*14</f>
        <v>59980.200000000004</v>
      </c>
      <c r="D33" s="124">
        <f>C33/14</f>
        <v>4284.3</v>
      </c>
      <c r="E33" s="162"/>
      <c r="F33" s="118"/>
      <c r="G33" s="118"/>
      <c r="H33" s="118"/>
      <c r="I33" s="118"/>
      <c r="J33" s="118"/>
      <c r="K33" s="9"/>
    </row>
    <row r="34" spans="1:11" ht="12.75" customHeight="1" x14ac:dyDescent="0.2">
      <c r="A34" s="20" t="s">
        <v>23</v>
      </c>
      <c r="B34" s="124">
        <v>2231.89</v>
      </c>
      <c r="C34" s="124">
        <f t="shared" ref="C34:C71" si="1">B34*14</f>
        <v>31246.46</v>
      </c>
      <c r="D34" s="124">
        <f t="shared" ref="D34:D71" si="2">C34/14</f>
        <v>2231.89</v>
      </c>
      <c r="E34" s="162"/>
      <c r="F34" s="118"/>
      <c r="G34" s="118"/>
      <c r="H34" s="118"/>
      <c r="I34" s="118"/>
      <c r="J34" s="118"/>
      <c r="K34" s="9"/>
    </row>
    <row r="35" spans="1:11" ht="12.75" customHeight="1" x14ac:dyDescent="0.2">
      <c r="A35" s="20" t="s">
        <v>24</v>
      </c>
      <c r="B35" s="124">
        <v>1476</v>
      </c>
      <c r="C35" s="124">
        <f t="shared" si="1"/>
        <v>20664</v>
      </c>
      <c r="D35" s="124">
        <f t="shared" si="2"/>
        <v>1476</v>
      </c>
      <c r="E35" s="162"/>
      <c r="F35" s="118"/>
      <c r="G35" s="118"/>
      <c r="H35" s="118"/>
      <c r="I35" s="118"/>
      <c r="J35" s="118"/>
      <c r="K35" s="9"/>
    </row>
    <row r="36" spans="1:11" ht="12.75" customHeight="1" x14ac:dyDescent="0.2">
      <c r="A36" s="20" t="s">
        <v>25</v>
      </c>
      <c r="B36" s="124">
        <v>897.07</v>
      </c>
      <c r="C36" s="124">
        <f t="shared" si="1"/>
        <v>12558.980000000001</v>
      </c>
      <c r="D36" s="124">
        <f t="shared" si="2"/>
        <v>897.07</v>
      </c>
      <c r="E36" s="162"/>
      <c r="F36" s="118"/>
      <c r="G36" s="118"/>
      <c r="H36" s="118"/>
      <c r="I36" s="118"/>
      <c r="J36" s="118"/>
      <c r="K36" s="9"/>
    </row>
    <row r="37" spans="1:11" ht="12.75" customHeight="1" x14ac:dyDescent="0.2">
      <c r="A37" s="20" t="s">
        <v>26</v>
      </c>
      <c r="B37" s="124">
        <v>1072.49</v>
      </c>
      <c r="C37" s="124">
        <f t="shared" si="1"/>
        <v>15014.86</v>
      </c>
      <c r="D37" s="124">
        <f t="shared" si="2"/>
        <v>1072.49</v>
      </c>
      <c r="E37" s="162"/>
      <c r="F37" s="118"/>
      <c r="G37" s="118"/>
      <c r="H37" s="118"/>
      <c r="I37" s="118"/>
      <c r="J37" s="118"/>
      <c r="K37" s="9"/>
    </row>
    <row r="38" spans="1:11" ht="12.75" customHeight="1" x14ac:dyDescent="0.2">
      <c r="A38" s="20" t="s">
        <v>257</v>
      </c>
      <c r="B38" s="124">
        <v>2300.1999999999998</v>
      </c>
      <c r="C38" s="124">
        <f t="shared" si="1"/>
        <v>32202.799999999996</v>
      </c>
      <c r="D38" s="124">
        <f t="shared" si="2"/>
        <v>2300.1999999999998</v>
      </c>
      <c r="E38" s="162"/>
      <c r="F38" s="118"/>
      <c r="G38" s="118"/>
      <c r="H38" s="118"/>
      <c r="I38" s="118"/>
      <c r="J38" s="118"/>
      <c r="K38" s="9"/>
    </row>
    <row r="39" spans="1:11" ht="12.75" customHeight="1" x14ac:dyDescent="0.2">
      <c r="A39" s="20" t="s">
        <v>256</v>
      </c>
      <c r="B39" s="124">
        <v>2532.0300000000002</v>
      </c>
      <c r="C39" s="124">
        <f t="shared" si="1"/>
        <v>35448.420000000006</v>
      </c>
      <c r="D39" s="124">
        <f t="shared" si="2"/>
        <v>2532.0300000000002</v>
      </c>
      <c r="E39" s="162"/>
      <c r="F39" s="118"/>
      <c r="G39" s="118"/>
      <c r="H39" s="118"/>
      <c r="I39" s="118"/>
      <c r="J39" s="118"/>
      <c r="K39" s="9"/>
    </row>
    <row r="40" spans="1:11" ht="12.75" customHeight="1" x14ac:dyDescent="0.2">
      <c r="A40" s="20" t="s">
        <v>27</v>
      </c>
      <c r="B40" s="124">
        <v>1303.0899999999999</v>
      </c>
      <c r="C40" s="124">
        <f t="shared" si="1"/>
        <v>18243.259999999998</v>
      </c>
      <c r="D40" s="124">
        <f t="shared" si="2"/>
        <v>1303.0899999999999</v>
      </c>
      <c r="E40" s="162"/>
      <c r="F40" s="118"/>
      <c r="G40" s="118"/>
      <c r="H40" s="118"/>
      <c r="I40" s="118"/>
      <c r="J40" s="118"/>
      <c r="K40" s="9"/>
    </row>
    <row r="41" spans="1:11" ht="12.75" customHeight="1" x14ac:dyDescent="0.2">
      <c r="A41" s="20" t="s">
        <v>28</v>
      </c>
      <c r="B41" s="124">
        <v>1195.04</v>
      </c>
      <c r="C41" s="124">
        <f t="shared" si="1"/>
        <v>16730.559999999998</v>
      </c>
      <c r="D41" s="124">
        <f t="shared" si="2"/>
        <v>1195.0399999999997</v>
      </c>
      <c r="E41" s="162"/>
      <c r="F41" s="118"/>
      <c r="G41" s="118"/>
      <c r="H41" s="118"/>
      <c r="I41" s="118"/>
      <c r="J41" s="118"/>
      <c r="K41" s="9"/>
    </row>
    <row r="42" spans="1:11" ht="12.75" customHeight="1" x14ac:dyDescent="0.2">
      <c r="A42" s="20" t="s">
        <v>29</v>
      </c>
      <c r="B42" s="124">
        <v>1070.97</v>
      </c>
      <c r="C42" s="124">
        <f t="shared" si="1"/>
        <v>14993.58</v>
      </c>
      <c r="D42" s="124">
        <f t="shared" si="2"/>
        <v>1070.97</v>
      </c>
      <c r="E42" s="162"/>
      <c r="F42" s="118"/>
      <c r="G42" s="118"/>
      <c r="H42" s="118"/>
      <c r="I42" s="118"/>
      <c r="J42" s="118"/>
      <c r="K42" s="9"/>
    </row>
    <row r="43" spans="1:11" ht="12.75" customHeight="1" x14ac:dyDescent="0.2">
      <c r="A43" s="20" t="s">
        <v>30</v>
      </c>
      <c r="B43" s="124">
        <v>887.04</v>
      </c>
      <c r="C43" s="124">
        <f t="shared" si="1"/>
        <v>12418.56</v>
      </c>
      <c r="D43" s="124">
        <f t="shared" si="2"/>
        <v>887.04</v>
      </c>
      <c r="E43" s="162"/>
      <c r="F43" s="118"/>
      <c r="G43" s="118"/>
      <c r="H43" s="118"/>
      <c r="I43" s="118"/>
      <c r="J43" s="118"/>
      <c r="K43" s="9"/>
    </row>
    <row r="44" spans="1:11" ht="12.75" customHeight="1" x14ac:dyDescent="0.2">
      <c r="A44" s="20" t="s">
        <v>31</v>
      </c>
      <c r="B44" s="124">
        <v>880.05</v>
      </c>
      <c r="C44" s="124">
        <f t="shared" si="1"/>
        <v>12320.699999999999</v>
      </c>
      <c r="D44" s="124">
        <f t="shared" si="2"/>
        <v>880.05</v>
      </c>
      <c r="E44" s="162"/>
      <c r="F44" s="118"/>
      <c r="G44" s="118"/>
      <c r="H44" s="118"/>
      <c r="I44" s="118"/>
      <c r="J44" s="118"/>
      <c r="K44" s="9"/>
    </row>
    <row r="45" spans="1:11" ht="12.75" customHeight="1" x14ac:dyDescent="0.2">
      <c r="A45" s="20" t="s">
        <v>32</v>
      </c>
      <c r="B45" s="124">
        <v>837.59</v>
      </c>
      <c r="C45" s="124">
        <f t="shared" si="1"/>
        <v>11726.26</v>
      </c>
      <c r="D45" s="124">
        <f t="shared" si="2"/>
        <v>837.59</v>
      </c>
      <c r="E45" s="162"/>
      <c r="F45" s="118"/>
      <c r="G45" s="118"/>
      <c r="H45" s="118"/>
      <c r="I45" s="118"/>
      <c r="J45" s="118"/>
      <c r="K45" s="9"/>
    </row>
    <row r="46" spans="1:11" ht="12.75" customHeight="1" x14ac:dyDescent="0.2">
      <c r="A46" s="20" t="s">
        <v>33</v>
      </c>
      <c r="B46" s="124">
        <v>739.57</v>
      </c>
      <c r="C46" s="124">
        <f t="shared" si="1"/>
        <v>10353.980000000001</v>
      </c>
      <c r="D46" s="124">
        <f t="shared" si="2"/>
        <v>739.57</v>
      </c>
      <c r="E46" s="162"/>
      <c r="F46" s="118"/>
      <c r="G46" s="118"/>
      <c r="H46" s="118"/>
      <c r="I46" s="118"/>
      <c r="J46" s="118"/>
      <c r="K46" s="9"/>
    </row>
    <row r="47" spans="1:11" ht="12.75" customHeight="1" x14ac:dyDescent="0.2">
      <c r="A47" s="20" t="s">
        <v>34</v>
      </c>
      <c r="B47" s="124">
        <v>732.63</v>
      </c>
      <c r="C47" s="124">
        <f t="shared" si="1"/>
        <v>10256.82</v>
      </c>
      <c r="D47" s="124">
        <f t="shared" si="2"/>
        <v>732.63</v>
      </c>
      <c r="E47" s="162"/>
      <c r="F47" s="118"/>
      <c r="G47" s="118"/>
      <c r="H47" s="118"/>
      <c r="I47" s="118"/>
      <c r="J47" s="118"/>
      <c r="K47" s="9"/>
    </row>
    <row r="48" spans="1:11" ht="12.75" customHeight="1" x14ac:dyDescent="0.2">
      <c r="A48" s="20" t="s">
        <v>35</v>
      </c>
      <c r="B48" s="124">
        <v>966.5</v>
      </c>
      <c r="C48" s="124">
        <f t="shared" si="1"/>
        <v>13531</v>
      </c>
      <c r="D48" s="124">
        <f t="shared" si="2"/>
        <v>966.5</v>
      </c>
      <c r="E48" s="162"/>
      <c r="F48" s="118"/>
      <c r="G48" s="118"/>
      <c r="H48" s="118"/>
      <c r="I48" s="118"/>
      <c r="J48" s="118"/>
      <c r="K48" s="9"/>
    </row>
    <row r="49" spans="1:11" ht="12.75" customHeight="1" x14ac:dyDescent="0.2">
      <c r="A49" s="20" t="s">
        <v>36</v>
      </c>
      <c r="B49" s="124">
        <v>935.91</v>
      </c>
      <c r="C49" s="124">
        <f t="shared" si="1"/>
        <v>13102.74</v>
      </c>
      <c r="D49" s="124">
        <f t="shared" si="2"/>
        <v>935.91</v>
      </c>
      <c r="E49" s="162"/>
      <c r="F49" s="118"/>
      <c r="G49" s="118"/>
      <c r="H49" s="118"/>
      <c r="I49" s="118"/>
      <c r="J49" s="118"/>
      <c r="K49" s="9"/>
    </row>
    <row r="50" spans="1:11" ht="12.75" customHeight="1" x14ac:dyDescent="0.2">
      <c r="A50" s="20" t="s">
        <v>37</v>
      </c>
      <c r="B50" s="124">
        <v>876.2</v>
      </c>
      <c r="C50" s="124">
        <f t="shared" si="1"/>
        <v>12266.800000000001</v>
      </c>
      <c r="D50" s="124">
        <f t="shared" si="2"/>
        <v>876.2</v>
      </c>
      <c r="E50" s="162"/>
      <c r="F50" s="118"/>
      <c r="G50" s="118"/>
      <c r="H50" s="118"/>
      <c r="I50" s="118"/>
      <c r="J50" s="118"/>
      <c r="K50" s="9"/>
    </row>
    <row r="51" spans="1:11" ht="12.75" customHeight="1" x14ac:dyDescent="0.2">
      <c r="A51" s="20" t="s">
        <v>38</v>
      </c>
      <c r="B51" s="124">
        <v>856.24</v>
      </c>
      <c r="C51" s="124">
        <f t="shared" si="1"/>
        <v>11987.36</v>
      </c>
      <c r="D51" s="124">
        <f t="shared" si="2"/>
        <v>856.24</v>
      </c>
      <c r="E51" s="162"/>
      <c r="F51" s="118"/>
      <c r="G51" s="118"/>
      <c r="H51" s="118"/>
      <c r="I51" s="118"/>
      <c r="J51" s="118"/>
      <c r="K51" s="9"/>
    </row>
    <row r="52" spans="1:11" ht="12.75" customHeight="1" x14ac:dyDescent="0.2">
      <c r="A52" s="20" t="s">
        <v>39</v>
      </c>
      <c r="B52" s="124">
        <v>797.01</v>
      </c>
      <c r="C52" s="124">
        <f t="shared" si="1"/>
        <v>11158.14</v>
      </c>
      <c r="D52" s="124">
        <f t="shared" si="2"/>
        <v>797.01</v>
      </c>
      <c r="E52" s="162"/>
      <c r="F52" s="118"/>
      <c r="G52" s="118"/>
      <c r="H52" s="118"/>
      <c r="I52" s="118"/>
      <c r="J52" s="118"/>
      <c r="K52" s="9"/>
    </row>
    <row r="53" spans="1:11" ht="12.75" customHeight="1" x14ac:dyDescent="0.2">
      <c r="A53" s="20" t="s">
        <v>40</v>
      </c>
      <c r="B53" s="124">
        <v>762.71</v>
      </c>
      <c r="C53" s="124">
        <f t="shared" si="1"/>
        <v>10677.94</v>
      </c>
      <c r="D53" s="124">
        <f t="shared" si="2"/>
        <v>762.71</v>
      </c>
      <c r="E53" s="162"/>
      <c r="F53" s="118"/>
      <c r="G53" s="118"/>
      <c r="H53" s="118"/>
      <c r="I53" s="118"/>
      <c r="J53" s="118"/>
      <c r="K53" s="9"/>
    </row>
    <row r="54" spans="1:11" ht="12.75" customHeight="1" x14ac:dyDescent="0.2">
      <c r="A54" s="20" t="s">
        <v>41</v>
      </c>
      <c r="B54" s="124">
        <v>895.78</v>
      </c>
      <c r="C54" s="124">
        <f t="shared" si="1"/>
        <v>12540.92</v>
      </c>
      <c r="D54" s="124">
        <f t="shared" si="2"/>
        <v>895.78</v>
      </c>
      <c r="E54" s="163"/>
      <c r="F54" s="118"/>
      <c r="G54" s="118"/>
      <c r="H54" s="118"/>
      <c r="I54" s="118"/>
      <c r="J54" s="118"/>
      <c r="K54" s="9"/>
    </row>
    <row r="55" spans="1:11" ht="12.75" customHeight="1" x14ac:dyDescent="0.2">
      <c r="A55" s="20" t="s">
        <v>42</v>
      </c>
      <c r="B55" s="124">
        <v>850.25</v>
      </c>
      <c r="C55" s="124">
        <f t="shared" si="1"/>
        <v>11903.5</v>
      </c>
      <c r="D55" s="124">
        <f t="shared" si="2"/>
        <v>850.25</v>
      </c>
      <c r="E55" s="163"/>
      <c r="F55" s="118"/>
      <c r="G55" s="118"/>
      <c r="H55" s="118"/>
      <c r="I55" s="118"/>
      <c r="J55" s="118"/>
      <c r="K55" s="9"/>
    </row>
    <row r="56" spans="1:11" ht="12.75" customHeight="1" x14ac:dyDescent="0.2">
      <c r="A56" s="20" t="s">
        <v>43</v>
      </c>
      <c r="B56" s="124">
        <v>824.22</v>
      </c>
      <c r="C56" s="124">
        <f t="shared" si="1"/>
        <v>11539.08</v>
      </c>
      <c r="D56" s="124">
        <f t="shared" si="2"/>
        <v>824.22</v>
      </c>
      <c r="E56" s="163"/>
      <c r="F56" s="118"/>
      <c r="G56" s="118"/>
      <c r="H56" s="118"/>
      <c r="I56" s="118"/>
      <c r="J56" s="118"/>
      <c r="K56" s="9"/>
    </row>
    <row r="57" spans="1:11" ht="12.75" customHeight="1" x14ac:dyDescent="0.2">
      <c r="A57" s="20" t="s">
        <v>44</v>
      </c>
      <c r="B57" s="124">
        <v>803.25</v>
      </c>
      <c r="C57" s="124">
        <f t="shared" si="1"/>
        <v>11245.5</v>
      </c>
      <c r="D57" s="124">
        <f t="shared" si="2"/>
        <v>803.25</v>
      </c>
      <c r="E57" s="163"/>
      <c r="F57" s="118"/>
      <c r="G57" s="118"/>
      <c r="H57" s="118"/>
      <c r="I57" s="118"/>
      <c r="J57" s="118"/>
      <c r="K57" s="9"/>
    </row>
    <row r="58" spans="1:11" ht="12.75" customHeight="1" x14ac:dyDescent="0.2">
      <c r="A58" s="20" t="s">
        <v>45</v>
      </c>
      <c r="B58" s="124">
        <v>796.28</v>
      </c>
      <c r="C58" s="124">
        <f t="shared" si="1"/>
        <v>11147.92</v>
      </c>
      <c r="D58" s="124">
        <f t="shared" si="2"/>
        <v>796.28</v>
      </c>
      <c r="E58" s="163"/>
      <c r="F58" s="118"/>
      <c r="G58" s="118"/>
      <c r="H58" s="118"/>
      <c r="I58" s="118"/>
      <c r="J58" s="118"/>
      <c r="K58" s="9"/>
    </row>
    <row r="59" spans="1:11" ht="12.75" customHeight="1" x14ac:dyDescent="0.2">
      <c r="A59" s="20" t="s">
        <v>46</v>
      </c>
      <c r="B59" s="124">
        <v>790.24</v>
      </c>
      <c r="C59" s="124">
        <f t="shared" si="1"/>
        <v>11063.36</v>
      </c>
      <c r="D59" s="124">
        <f t="shared" si="2"/>
        <v>790.24</v>
      </c>
      <c r="E59" s="163"/>
      <c r="F59" s="118"/>
      <c r="G59" s="118"/>
      <c r="H59" s="118"/>
      <c r="I59" s="118"/>
      <c r="J59" s="118"/>
      <c r="K59" s="9"/>
    </row>
    <row r="60" spans="1:11" ht="12.75" customHeight="1" x14ac:dyDescent="0.2">
      <c r="A60" s="20" t="s">
        <v>47</v>
      </c>
      <c r="B60" s="124">
        <v>782.3</v>
      </c>
      <c r="C60" s="124">
        <f t="shared" si="1"/>
        <v>10952.199999999999</v>
      </c>
      <c r="D60" s="124">
        <f t="shared" si="2"/>
        <v>782.3</v>
      </c>
      <c r="E60" s="163"/>
      <c r="F60" s="118"/>
      <c r="G60" s="118"/>
      <c r="H60" s="118"/>
      <c r="I60" s="118"/>
      <c r="J60" s="118"/>
      <c r="K60" s="9"/>
    </row>
    <row r="61" spans="1:11" ht="12.75" customHeight="1" x14ac:dyDescent="0.2">
      <c r="A61" s="20" t="s">
        <v>48</v>
      </c>
      <c r="B61" s="124">
        <v>775.32</v>
      </c>
      <c r="C61" s="124">
        <f t="shared" si="1"/>
        <v>10854.480000000001</v>
      </c>
      <c r="D61" s="124">
        <f t="shared" si="2"/>
        <v>775.32</v>
      </c>
      <c r="E61" s="163"/>
      <c r="F61" s="118"/>
      <c r="G61" s="118"/>
      <c r="H61" s="118"/>
      <c r="I61" s="118"/>
      <c r="J61" s="118"/>
      <c r="K61" s="9"/>
    </row>
    <row r="62" spans="1:11" ht="12.75" customHeight="1" x14ac:dyDescent="0.2">
      <c r="A62" s="20" t="s">
        <v>49</v>
      </c>
      <c r="B62" s="124">
        <v>736.78</v>
      </c>
      <c r="C62" s="124">
        <f t="shared" si="1"/>
        <v>10314.92</v>
      </c>
      <c r="D62" s="124">
        <f t="shared" si="2"/>
        <v>736.78</v>
      </c>
      <c r="E62" s="163"/>
      <c r="F62" s="118"/>
      <c r="G62" s="118"/>
      <c r="H62" s="118"/>
      <c r="I62" s="118"/>
      <c r="J62" s="118"/>
      <c r="K62" s="9"/>
    </row>
    <row r="63" spans="1:11" ht="12.75" customHeight="1" x14ac:dyDescent="0.2">
      <c r="A63" s="20" t="s">
        <v>50</v>
      </c>
      <c r="B63" s="124">
        <v>722.8</v>
      </c>
      <c r="C63" s="124">
        <f t="shared" si="1"/>
        <v>10119.199999999999</v>
      </c>
      <c r="D63" s="124">
        <f t="shared" si="2"/>
        <v>722.8</v>
      </c>
      <c r="E63" s="163"/>
      <c r="F63" s="118"/>
      <c r="G63" s="118"/>
      <c r="H63" s="118"/>
      <c r="I63" s="118"/>
      <c r="J63" s="118"/>
      <c r="K63" s="9"/>
    </row>
    <row r="64" spans="1:11" ht="12.75" customHeight="1" x14ac:dyDescent="0.2">
      <c r="A64" s="20" t="s">
        <v>51</v>
      </c>
      <c r="B64" s="124">
        <v>715.8</v>
      </c>
      <c r="C64" s="124">
        <f t="shared" si="1"/>
        <v>10021.199999999999</v>
      </c>
      <c r="D64" s="124">
        <f t="shared" si="2"/>
        <v>715.8</v>
      </c>
      <c r="E64" s="163"/>
      <c r="F64" s="118"/>
      <c r="G64" s="118"/>
      <c r="H64" s="118"/>
      <c r="I64" s="118"/>
      <c r="J64" s="118"/>
      <c r="K64" s="9"/>
    </row>
    <row r="65" spans="1:13" ht="12.75" customHeight="1" x14ac:dyDescent="0.2">
      <c r="A65" s="20" t="s">
        <v>52</v>
      </c>
      <c r="B65" s="124">
        <v>696.72</v>
      </c>
      <c r="C65" s="124">
        <f t="shared" si="1"/>
        <v>9754.08</v>
      </c>
      <c r="D65" s="124">
        <f t="shared" si="2"/>
        <v>696.72</v>
      </c>
      <c r="E65" s="163"/>
      <c r="F65" s="118"/>
      <c r="G65" s="118"/>
      <c r="H65" s="118"/>
      <c r="I65" s="118"/>
      <c r="J65" s="118"/>
      <c r="K65" s="9"/>
    </row>
    <row r="66" spans="1:13" ht="12.75" customHeight="1" x14ac:dyDescent="0.2">
      <c r="A66" s="20" t="s">
        <v>53</v>
      </c>
      <c r="B66" s="124">
        <v>689.73</v>
      </c>
      <c r="C66" s="124">
        <f t="shared" si="1"/>
        <v>9656.2200000000012</v>
      </c>
      <c r="D66" s="124">
        <f t="shared" si="2"/>
        <v>689.73000000000013</v>
      </c>
      <c r="E66" s="163"/>
      <c r="F66" s="118"/>
      <c r="G66" s="118"/>
      <c r="H66" s="118"/>
      <c r="I66" s="118"/>
      <c r="J66" s="118"/>
      <c r="K66" s="9"/>
    </row>
    <row r="67" spans="1:13" ht="12.75" customHeight="1" x14ac:dyDescent="0.2">
      <c r="A67" s="20" t="s">
        <v>54</v>
      </c>
      <c r="B67" s="124">
        <v>613.5</v>
      </c>
      <c r="C67" s="124">
        <f t="shared" si="1"/>
        <v>8589</v>
      </c>
      <c r="D67" s="124">
        <f t="shared" si="2"/>
        <v>613.5</v>
      </c>
      <c r="E67" s="162"/>
      <c r="F67" s="118"/>
      <c r="G67" s="118"/>
      <c r="H67" s="118"/>
      <c r="I67" s="118"/>
      <c r="J67" s="118"/>
      <c r="K67" s="9"/>
    </row>
    <row r="68" spans="1:13" ht="12.75" customHeight="1" x14ac:dyDescent="0.2">
      <c r="A68" s="20" t="s">
        <v>55</v>
      </c>
      <c r="B68" s="124">
        <v>639.59</v>
      </c>
      <c r="C68" s="124">
        <f t="shared" si="1"/>
        <v>8954.26</v>
      </c>
      <c r="D68" s="124">
        <f t="shared" si="2"/>
        <v>639.59</v>
      </c>
      <c r="E68" s="162"/>
      <c r="F68" s="118"/>
      <c r="G68" s="118"/>
      <c r="H68" s="118"/>
      <c r="I68" s="118"/>
      <c r="J68" s="118"/>
      <c r="K68" s="9"/>
    </row>
    <row r="69" spans="1:13" ht="12.75" customHeight="1" x14ac:dyDescent="0.2">
      <c r="A69" s="20" t="s">
        <v>56</v>
      </c>
      <c r="B69" s="124">
        <v>575.22</v>
      </c>
      <c r="C69" s="124">
        <f t="shared" si="1"/>
        <v>8053.08</v>
      </c>
      <c r="D69" s="124">
        <f t="shared" si="2"/>
        <v>575.22</v>
      </c>
      <c r="E69" s="162"/>
      <c r="F69" s="118"/>
      <c r="G69" s="118"/>
      <c r="H69" s="118"/>
      <c r="I69" s="118"/>
      <c r="J69" s="118"/>
      <c r="K69" s="9"/>
    </row>
    <row r="70" spans="1:13" ht="12.75" customHeight="1" x14ac:dyDescent="0.2">
      <c r="A70" s="20" t="s">
        <v>57</v>
      </c>
      <c r="B70" s="124">
        <v>715.32</v>
      </c>
      <c r="C70" s="124">
        <f t="shared" si="1"/>
        <v>10014.480000000001</v>
      </c>
      <c r="D70" s="124">
        <f t="shared" si="2"/>
        <v>715.32</v>
      </c>
      <c r="E70" s="162"/>
      <c r="F70" s="118"/>
      <c r="G70" s="118"/>
      <c r="H70" s="118"/>
      <c r="I70" s="118"/>
      <c r="J70" s="118"/>
      <c r="K70" s="9"/>
    </row>
    <row r="71" spans="1:13" ht="12.75" customHeight="1" x14ac:dyDescent="0.2">
      <c r="A71" s="20" t="s">
        <v>58</v>
      </c>
      <c r="B71" s="124">
        <v>629.75</v>
      </c>
      <c r="C71" s="124">
        <f t="shared" si="1"/>
        <v>8816.5</v>
      </c>
      <c r="D71" s="124">
        <f t="shared" si="2"/>
        <v>629.75</v>
      </c>
      <c r="E71" s="162"/>
      <c r="F71" s="118"/>
      <c r="G71" s="118"/>
      <c r="H71" s="118"/>
      <c r="I71" s="118"/>
      <c r="J71" s="118"/>
      <c r="K71" s="9"/>
    </row>
    <row r="72" spans="1:13" ht="12.75" customHeight="1" x14ac:dyDescent="0.2">
      <c r="A72" s="18"/>
      <c r="B72" s="19"/>
      <c r="C72" s="19"/>
      <c r="D72" s="3"/>
      <c r="E72" s="3"/>
      <c r="F72" s="3"/>
      <c r="G72" s="3"/>
    </row>
    <row r="73" spans="1:13" ht="12.75" customHeight="1" x14ac:dyDescent="0.2">
      <c r="A73" s="3"/>
      <c r="B73" s="3"/>
      <c r="C73" s="3"/>
      <c r="D73" s="3"/>
    </row>
    <row r="74" spans="1:13" ht="12.75" customHeight="1" x14ac:dyDescent="0.2">
      <c r="A74" s="148" t="s">
        <v>258</v>
      </c>
      <c r="B74" s="148"/>
      <c r="C74" s="3"/>
      <c r="D74" s="22"/>
      <c r="E74" s="21" t="s">
        <v>0</v>
      </c>
      <c r="F74" s="21" t="s">
        <v>59</v>
      </c>
      <c r="G74" s="21" t="s">
        <v>60</v>
      </c>
    </row>
    <row r="75" spans="1:13" ht="12.75" customHeight="1" x14ac:dyDescent="0.2">
      <c r="A75" s="25" t="s">
        <v>61</v>
      </c>
      <c r="B75" s="123">
        <v>1098.96</v>
      </c>
      <c r="C75" s="3"/>
      <c r="E75" s="23" t="s">
        <v>6</v>
      </c>
      <c r="F75" s="24">
        <v>118.04</v>
      </c>
      <c r="G75" s="24">
        <v>51.68</v>
      </c>
    </row>
    <row r="76" spans="1:13" ht="12.75" customHeight="1" x14ac:dyDescent="0.2">
      <c r="A76" s="26" t="s">
        <v>259</v>
      </c>
      <c r="B76" s="123">
        <f>$B$75/3</f>
        <v>366.32</v>
      </c>
      <c r="C76" s="3"/>
      <c r="E76" s="23" t="s">
        <v>7</v>
      </c>
      <c r="F76" s="24">
        <v>92.9</v>
      </c>
      <c r="G76" s="24">
        <v>40.68</v>
      </c>
    </row>
    <row r="77" spans="1:13" ht="12.75" customHeight="1" x14ac:dyDescent="0.2">
      <c r="A77" s="26" t="s">
        <v>260</v>
      </c>
      <c r="B77" s="123">
        <f t="shared" ref="B77:B78" si="3">$B$75/3</f>
        <v>366.32</v>
      </c>
      <c r="C77" s="3"/>
      <c r="E77" s="23" t="s">
        <v>8</v>
      </c>
      <c r="F77" s="23">
        <v>81.349999999999994</v>
      </c>
      <c r="G77" s="23">
        <v>35.619999999999997</v>
      </c>
    </row>
    <row r="78" spans="1:13" ht="12.75" customHeight="1" x14ac:dyDescent="0.2">
      <c r="A78" s="25" t="s">
        <v>261</v>
      </c>
      <c r="B78" s="123">
        <f t="shared" si="3"/>
        <v>366.32</v>
      </c>
      <c r="C78" s="3"/>
      <c r="E78" s="24" t="s">
        <v>9</v>
      </c>
      <c r="F78" s="24">
        <v>71.349999999999994</v>
      </c>
      <c r="G78" s="24">
        <v>31.24</v>
      </c>
    </row>
    <row r="79" spans="1:13" ht="12.75" customHeight="1" x14ac:dyDescent="0.2">
      <c r="A79" s="3"/>
      <c r="B79" s="3"/>
      <c r="C79" s="3"/>
      <c r="E79" s="24" t="s">
        <v>10</v>
      </c>
      <c r="F79" s="24">
        <v>56.45</v>
      </c>
      <c r="G79" s="24">
        <v>24.72</v>
      </c>
      <c r="M79" s="14"/>
    </row>
    <row r="80" spans="1:13" ht="12.75" customHeight="1" x14ac:dyDescent="0.2">
      <c r="A80" s="3"/>
      <c r="B80" s="3"/>
      <c r="C80" s="3"/>
      <c r="E80" s="24" t="s">
        <v>11</v>
      </c>
      <c r="F80" s="24">
        <v>48.13</v>
      </c>
      <c r="G80" s="24">
        <v>21.07</v>
      </c>
    </row>
    <row r="81" spans="1:15" ht="12.75" customHeight="1" x14ac:dyDescent="0.2">
      <c r="A81" s="3"/>
      <c r="B81" s="3"/>
      <c r="C81" s="3"/>
      <c r="G81" s="3"/>
    </row>
    <row r="82" spans="1:15" ht="12.75" customHeight="1" x14ac:dyDescent="0.2">
      <c r="A82" s="3"/>
      <c r="B82" s="3"/>
      <c r="C82" s="3"/>
      <c r="G82" s="3"/>
    </row>
    <row r="83" spans="1:15" ht="12.75" customHeight="1" x14ac:dyDescent="0.2">
      <c r="A83" s="4" t="s">
        <v>63</v>
      </c>
      <c r="B83" s="119" t="s">
        <v>249</v>
      </c>
      <c r="C83" s="119" t="s">
        <v>250</v>
      </c>
      <c r="D83" s="119" t="s">
        <v>251</v>
      </c>
      <c r="E83" s="119" t="s">
        <v>252</v>
      </c>
      <c r="F83" s="119" t="s">
        <v>253</v>
      </c>
      <c r="G83" s="4"/>
    </row>
    <row r="84" spans="1:15" ht="24.75" customHeight="1" x14ac:dyDescent="0.2">
      <c r="A84" s="120" t="s">
        <v>64</v>
      </c>
      <c r="B84" s="120" t="s">
        <v>65</v>
      </c>
      <c r="C84" s="120" t="s">
        <v>66</v>
      </c>
      <c r="D84" s="120" t="s">
        <v>67</v>
      </c>
      <c r="E84" s="120" t="s">
        <v>68</v>
      </c>
      <c r="F84" s="120" t="s">
        <v>69</v>
      </c>
      <c r="G84" s="4" t="s">
        <v>70</v>
      </c>
    </row>
    <row r="85" spans="1:15" ht="12.75" customHeight="1" x14ac:dyDescent="0.2">
      <c r="A85" s="4" t="s">
        <v>254</v>
      </c>
      <c r="B85" s="4">
        <v>59</v>
      </c>
      <c r="C85" s="4">
        <v>92</v>
      </c>
      <c r="D85" s="4">
        <v>92</v>
      </c>
      <c r="E85" s="4">
        <v>61</v>
      </c>
      <c r="F85" s="4">
        <v>61</v>
      </c>
      <c r="G85" s="4">
        <f>B85+C85+D85+E85+F85</f>
        <v>365</v>
      </c>
    </row>
    <row r="86" spans="1:15" ht="12.75" customHeight="1" x14ac:dyDescent="0.2">
      <c r="A86" s="4">
        <v>29</v>
      </c>
      <c r="B86" s="123">
        <v>1084.25</v>
      </c>
      <c r="C86" s="123">
        <f>VALUE(FIXED($O86*C$85/$G$85))</f>
        <v>1690.73</v>
      </c>
      <c r="D86" s="123">
        <f>VALUE(FIXED($O86*D$85/$G$85))</f>
        <v>1690.73</v>
      </c>
      <c r="E86" s="123">
        <f>VALUE(FIXED($O86*E$85/$G$85))</f>
        <v>1121.03</v>
      </c>
      <c r="F86" s="123">
        <f>VALUE(FIXED($O86*F$85/$G$85))</f>
        <v>1121.03</v>
      </c>
      <c r="G86" s="123">
        <f>VALUE(FIXED($O86*G$85/$G$85))</f>
        <v>6707.77</v>
      </c>
      <c r="J86" s="121">
        <v>921.24950000000001</v>
      </c>
      <c r="K86" s="121">
        <v>1237.913</v>
      </c>
      <c r="L86" s="121">
        <v>2389.4492500000001</v>
      </c>
      <c r="M86" s="121">
        <v>1439.4382499999999</v>
      </c>
      <c r="N86" s="121">
        <v>719.72424999999998</v>
      </c>
      <c r="O86" s="121">
        <v>6707.7742500000004</v>
      </c>
    </row>
    <row r="87" spans="1:15" ht="12.75" customHeight="1" x14ac:dyDescent="0.2">
      <c r="A87" s="4">
        <v>28</v>
      </c>
      <c r="B87" s="123">
        <v>1084.25</v>
      </c>
      <c r="C87" s="123">
        <f t="shared" ref="C87:F100" si="4">VALUE(FIXED($O87*C$86/$G$86))</f>
        <v>1690.73</v>
      </c>
      <c r="D87" s="123">
        <f t="shared" si="4"/>
        <v>1690.73</v>
      </c>
      <c r="E87" s="123">
        <f>VALUE(FIXED($O87*E$85/$G$85))</f>
        <v>1121.03</v>
      </c>
      <c r="F87" s="123">
        <f t="shared" si="4"/>
        <v>1121.03</v>
      </c>
      <c r="G87" s="123">
        <f t="shared" ref="G87:G100" si="5">VALUE(FIXED($O87*G$85/$G$85))</f>
        <v>6707.77</v>
      </c>
      <c r="J87" s="121">
        <v>921.24950000000001</v>
      </c>
      <c r="K87" s="121">
        <v>1237.913</v>
      </c>
      <c r="L87" s="121">
        <v>2389.4492500000001</v>
      </c>
      <c r="M87" s="121">
        <v>1439.4382499999999</v>
      </c>
      <c r="N87" s="121">
        <v>719.72424999999998</v>
      </c>
      <c r="O87" s="121">
        <v>6707.7742500000004</v>
      </c>
    </row>
    <row r="88" spans="1:15" ht="12.75" customHeight="1" x14ac:dyDescent="0.2">
      <c r="A88" s="4">
        <v>27</v>
      </c>
      <c r="B88" s="123">
        <v>929.66</v>
      </c>
      <c r="C88" s="123">
        <f t="shared" si="4"/>
        <v>1449.68</v>
      </c>
      <c r="D88" s="123">
        <f t="shared" si="4"/>
        <v>1449.68</v>
      </c>
      <c r="E88" s="123">
        <f t="shared" si="4"/>
        <v>961.2</v>
      </c>
      <c r="F88" s="123">
        <f t="shared" si="4"/>
        <v>961.2</v>
      </c>
      <c r="G88" s="123">
        <f t="shared" si="5"/>
        <v>5751.42</v>
      </c>
      <c r="J88" s="121">
        <v>921.24950000000001</v>
      </c>
      <c r="K88" s="121">
        <v>1131.9792499999999</v>
      </c>
      <c r="L88" s="121">
        <v>1858.6017499999998</v>
      </c>
      <c r="M88" s="121">
        <v>1226.3920000000001</v>
      </c>
      <c r="N88" s="121">
        <v>613.19600000000003</v>
      </c>
      <c r="O88" s="121">
        <v>5751.4184999999998</v>
      </c>
    </row>
    <row r="89" spans="1:15" ht="12.75" customHeight="1" x14ac:dyDescent="0.2">
      <c r="A89" s="4">
        <v>26</v>
      </c>
      <c r="B89" s="123">
        <v>929.66</v>
      </c>
      <c r="C89" s="123">
        <f t="shared" si="4"/>
        <v>1449.68</v>
      </c>
      <c r="D89" s="123">
        <f t="shared" si="4"/>
        <v>1449.68</v>
      </c>
      <c r="E89" s="123">
        <f t="shared" si="4"/>
        <v>961.2</v>
      </c>
      <c r="F89" s="123">
        <f t="shared" si="4"/>
        <v>961.2</v>
      </c>
      <c r="G89" s="123">
        <f t="shared" si="5"/>
        <v>5751.42</v>
      </c>
      <c r="J89" s="121">
        <v>921.24950000000001</v>
      </c>
      <c r="K89" s="121">
        <v>1131.9792499999999</v>
      </c>
      <c r="L89" s="121">
        <v>1858.6017499999998</v>
      </c>
      <c r="M89" s="121">
        <v>1226.3920000000001</v>
      </c>
      <c r="N89" s="121">
        <v>613.19600000000003</v>
      </c>
      <c r="O89" s="121">
        <v>5751.4184999999998</v>
      </c>
    </row>
    <row r="90" spans="1:15" ht="12.75" customHeight="1" x14ac:dyDescent="0.2">
      <c r="A90" s="4">
        <v>25</v>
      </c>
      <c r="B90" s="123">
        <v>754.45</v>
      </c>
      <c r="C90" s="123">
        <f t="shared" si="4"/>
        <v>1176.46</v>
      </c>
      <c r="D90" s="123">
        <f t="shared" si="4"/>
        <v>1176.46</v>
      </c>
      <c r="E90" s="123">
        <f t="shared" si="4"/>
        <v>780.04</v>
      </c>
      <c r="F90" s="123">
        <f t="shared" si="4"/>
        <v>780.04</v>
      </c>
      <c r="G90" s="123">
        <f t="shared" si="5"/>
        <v>4667.45</v>
      </c>
      <c r="J90" s="121">
        <v>921.24950000000001</v>
      </c>
      <c r="K90" s="121">
        <v>988.00774999999999</v>
      </c>
      <c r="L90" s="121">
        <v>1130.8107499999999</v>
      </c>
      <c r="M90" s="121">
        <v>1084.9215000000002</v>
      </c>
      <c r="N90" s="121">
        <v>542.46075000000008</v>
      </c>
      <c r="O90" s="121">
        <v>4667.4502500000008</v>
      </c>
    </row>
    <row r="91" spans="1:15" ht="12.75" customHeight="1" x14ac:dyDescent="0.2">
      <c r="A91" s="4">
        <v>24</v>
      </c>
      <c r="B91" s="123">
        <v>754.45</v>
      </c>
      <c r="C91" s="123">
        <f t="shared" si="4"/>
        <v>1176.46</v>
      </c>
      <c r="D91" s="123">
        <f t="shared" si="4"/>
        <v>1176.46</v>
      </c>
      <c r="E91" s="123">
        <f t="shared" si="4"/>
        <v>780.04</v>
      </c>
      <c r="F91" s="123">
        <f t="shared" si="4"/>
        <v>780.04</v>
      </c>
      <c r="G91" s="123">
        <f t="shared" si="5"/>
        <v>4667.45</v>
      </c>
      <c r="J91" s="121">
        <v>921.24950000000001</v>
      </c>
      <c r="K91" s="121">
        <v>988.00774999999999</v>
      </c>
      <c r="L91" s="121">
        <v>1130.8107499999999</v>
      </c>
      <c r="M91" s="121">
        <v>1084.9215000000002</v>
      </c>
      <c r="N91" s="121">
        <v>542.46075000000008</v>
      </c>
      <c r="O91" s="121">
        <v>4667.4502500000008</v>
      </c>
    </row>
    <row r="92" spans="1:15" ht="12.75" customHeight="1" x14ac:dyDescent="0.2">
      <c r="A92" s="4">
        <v>23</v>
      </c>
      <c r="B92" s="123">
        <v>678.01</v>
      </c>
      <c r="C92" s="123">
        <f t="shared" si="4"/>
        <v>1057.25</v>
      </c>
      <c r="D92" s="123">
        <f t="shared" si="4"/>
        <v>1057.25</v>
      </c>
      <c r="E92" s="123">
        <f t="shared" si="4"/>
        <v>701.01</v>
      </c>
      <c r="F92" s="123">
        <f t="shared" si="4"/>
        <v>701.01</v>
      </c>
      <c r="G92" s="123">
        <f t="shared" si="5"/>
        <v>4194.53</v>
      </c>
      <c r="J92" s="121">
        <v>921.24950000000001</v>
      </c>
      <c r="K92" s="121">
        <v>959.24625000000003</v>
      </c>
      <c r="L92" s="121">
        <v>992.61</v>
      </c>
      <c r="M92" s="121">
        <v>880.94650000000013</v>
      </c>
      <c r="N92" s="121">
        <v>440.47325000000006</v>
      </c>
      <c r="O92" s="121">
        <v>4194.5255000000006</v>
      </c>
    </row>
    <row r="93" spans="1:15" ht="12.75" customHeight="1" x14ac:dyDescent="0.2">
      <c r="A93" s="4">
        <v>22</v>
      </c>
      <c r="B93" s="123">
        <v>678.01</v>
      </c>
      <c r="C93" s="123">
        <f t="shared" si="4"/>
        <v>1057.25</v>
      </c>
      <c r="D93" s="123">
        <f t="shared" si="4"/>
        <v>1057.25</v>
      </c>
      <c r="E93" s="123">
        <f t="shared" si="4"/>
        <v>701.01</v>
      </c>
      <c r="F93" s="123">
        <f t="shared" si="4"/>
        <v>701.01</v>
      </c>
      <c r="G93" s="123">
        <f t="shared" si="5"/>
        <v>4194.53</v>
      </c>
      <c r="J93" s="121">
        <v>921.24950000000001</v>
      </c>
      <c r="K93" s="121">
        <v>959.24625000000003</v>
      </c>
      <c r="L93" s="121">
        <v>992.61</v>
      </c>
      <c r="M93" s="121">
        <v>880.94650000000013</v>
      </c>
      <c r="N93" s="121">
        <v>440.47325000000006</v>
      </c>
      <c r="O93" s="121">
        <v>4194.5255000000006</v>
      </c>
    </row>
    <row r="94" spans="1:15" ht="12.75" customHeight="1" x14ac:dyDescent="0.2">
      <c r="A94" s="4">
        <v>21</v>
      </c>
      <c r="B94" s="123">
        <v>678.01</v>
      </c>
      <c r="C94" s="123">
        <f t="shared" si="4"/>
        <v>1057.25</v>
      </c>
      <c r="D94" s="123">
        <f t="shared" si="4"/>
        <v>1057.25</v>
      </c>
      <c r="E94" s="123">
        <f t="shared" si="4"/>
        <v>701.01</v>
      </c>
      <c r="F94" s="123">
        <f t="shared" si="4"/>
        <v>701.01</v>
      </c>
      <c r="G94" s="123">
        <f t="shared" si="5"/>
        <v>4194.53</v>
      </c>
      <c r="J94" s="121">
        <v>921.24950000000001</v>
      </c>
      <c r="K94" s="121">
        <v>959.24625000000003</v>
      </c>
      <c r="L94" s="121">
        <v>992.61</v>
      </c>
      <c r="M94" s="121">
        <v>880.94650000000013</v>
      </c>
      <c r="N94" s="121">
        <v>440.47325000000006</v>
      </c>
      <c r="O94" s="121">
        <v>4194.5255000000006</v>
      </c>
    </row>
    <row r="95" spans="1:15" ht="12.75" customHeight="1" x14ac:dyDescent="0.2">
      <c r="A95" s="4">
        <v>20</v>
      </c>
      <c r="B95" s="123">
        <f>591-0.02</f>
        <v>590.98</v>
      </c>
      <c r="C95" s="123">
        <f t="shared" si="4"/>
        <v>921.56</v>
      </c>
      <c r="D95" s="123">
        <f t="shared" si="4"/>
        <v>921.56</v>
      </c>
      <c r="E95" s="123">
        <f t="shared" si="4"/>
        <v>611.03</v>
      </c>
      <c r="F95" s="123">
        <f t="shared" si="4"/>
        <v>611.03</v>
      </c>
      <c r="G95" s="123">
        <f t="shared" si="5"/>
        <v>3656.16</v>
      </c>
      <c r="J95" s="121">
        <v>921.24950000000001</v>
      </c>
      <c r="K95" s="121">
        <v>864.81299999999999</v>
      </c>
      <c r="L95" s="121">
        <v>574.63549999999998</v>
      </c>
      <c r="M95" s="121">
        <v>863.64449999999999</v>
      </c>
      <c r="N95" s="121">
        <v>431.82225</v>
      </c>
      <c r="O95" s="121">
        <v>3656.1647499999999</v>
      </c>
    </row>
    <row r="96" spans="1:15" ht="12.75" customHeight="1" x14ac:dyDescent="0.2">
      <c r="A96" s="4">
        <v>19</v>
      </c>
      <c r="B96" s="123">
        <v>590.98</v>
      </c>
      <c r="C96" s="123">
        <f t="shared" si="4"/>
        <v>921.56</v>
      </c>
      <c r="D96" s="123">
        <f t="shared" si="4"/>
        <v>921.56</v>
      </c>
      <c r="E96" s="123">
        <f t="shared" si="4"/>
        <v>611.03</v>
      </c>
      <c r="F96" s="123">
        <f t="shared" si="4"/>
        <v>611.03</v>
      </c>
      <c r="G96" s="123">
        <f t="shared" si="5"/>
        <v>3656.16</v>
      </c>
      <c r="J96" s="121">
        <v>921.24950000000001</v>
      </c>
      <c r="K96" s="121">
        <v>864.81299999999999</v>
      </c>
      <c r="L96" s="121">
        <v>574.63549999999998</v>
      </c>
      <c r="M96" s="121">
        <v>863.64449999999999</v>
      </c>
      <c r="N96" s="121">
        <v>431.82225</v>
      </c>
      <c r="O96" s="121">
        <v>3656.1647499999999</v>
      </c>
    </row>
    <row r="97" spans="1:15" ht="12.75" customHeight="1" x14ac:dyDescent="0.2">
      <c r="A97" s="4">
        <v>18</v>
      </c>
      <c r="B97" s="123">
        <v>544.45000000000005</v>
      </c>
      <c r="C97" s="123">
        <f t="shared" si="4"/>
        <v>848.99</v>
      </c>
      <c r="D97" s="123">
        <f t="shared" si="4"/>
        <v>848.99</v>
      </c>
      <c r="E97" s="123">
        <f t="shared" si="4"/>
        <v>562.91999999999996</v>
      </c>
      <c r="F97" s="123">
        <f t="shared" si="4"/>
        <v>562.91999999999996</v>
      </c>
      <c r="G97" s="123">
        <f t="shared" si="5"/>
        <v>3368.27</v>
      </c>
      <c r="J97" s="121">
        <v>921.24950000000001</v>
      </c>
      <c r="K97" s="121">
        <v>834.86249999999995</v>
      </c>
      <c r="L97" s="121">
        <v>489.41700000000003</v>
      </c>
      <c r="M97" s="121">
        <v>748.49600000000009</v>
      </c>
      <c r="N97" s="121">
        <v>374.24800000000005</v>
      </c>
      <c r="O97" s="121">
        <v>3368.2729999999997</v>
      </c>
    </row>
    <row r="98" spans="1:15" ht="12.75" customHeight="1" x14ac:dyDescent="0.2">
      <c r="A98" s="4">
        <v>17</v>
      </c>
      <c r="B98" s="123">
        <v>544.45000000000005</v>
      </c>
      <c r="C98" s="123">
        <f t="shared" si="4"/>
        <v>848.99</v>
      </c>
      <c r="D98" s="123">
        <f t="shared" si="4"/>
        <v>848.99</v>
      </c>
      <c r="E98" s="123">
        <f t="shared" si="4"/>
        <v>562.91999999999996</v>
      </c>
      <c r="F98" s="123">
        <f t="shared" si="4"/>
        <v>562.91999999999996</v>
      </c>
      <c r="G98" s="123">
        <f t="shared" si="5"/>
        <v>3368.27</v>
      </c>
      <c r="J98" s="121">
        <v>921.24950000000001</v>
      </c>
      <c r="K98" s="121">
        <v>834.86249999999995</v>
      </c>
      <c r="L98" s="121">
        <v>489.41700000000003</v>
      </c>
      <c r="M98" s="121">
        <v>748.49600000000009</v>
      </c>
      <c r="N98" s="121">
        <v>374.24800000000005</v>
      </c>
      <c r="O98" s="121">
        <v>3368.2729999999997</v>
      </c>
    </row>
    <row r="99" spans="1:15" ht="12.75" customHeight="1" x14ac:dyDescent="0.2">
      <c r="A99" s="4">
        <v>16</v>
      </c>
      <c r="B99" s="123">
        <v>544.45000000000005</v>
      </c>
      <c r="C99" s="123">
        <f t="shared" si="4"/>
        <v>848.99</v>
      </c>
      <c r="D99" s="123">
        <f t="shared" si="4"/>
        <v>848.99</v>
      </c>
      <c r="E99" s="123">
        <f t="shared" si="4"/>
        <v>562.91999999999996</v>
      </c>
      <c r="F99" s="123">
        <f t="shared" si="4"/>
        <v>562.91999999999996</v>
      </c>
      <c r="G99" s="123">
        <f t="shared" si="5"/>
        <v>3368.27</v>
      </c>
      <c r="J99" s="121">
        <v>921.24950000000001</v>
      </c>
      <c r="K99" s="121">
        <v>834.86249999999995</v>
      </c>
      <c r="L99" s="121">
        <v>489.41700000000003</v>
      </c>
      <c r="M99" s="121">
        <v>748.49600000000009</v>
      </c>
      <c r="N99" s="121">
        <v>374.24800000000005</v>
      </c>
      <c r="O99" s="121">
        <v>3368.2729999999997</v>
      </c>
    </row>
    <row r="100" spans="1:15" ht="12.75" customHeight="1" x14ac:dyDescent="0.2">
      <c r="A100" s="4">
        <v>15</v>
      </c>
      <c r="B100" s="123">
        <v>544.45000000000005</v>
      </c>
      <c r="C100" s="123">
        <f t="shared" si="4"/>
        <v>848.99</v>
      </c>
      <c r="D100" s="123">
        <f t="shared" si="4"/>
        <v>848.99</v>
      </c>
      <c r="E100" s="123">
        <f t="shared" si="4"/>
        <v>562.91999999999996</v>
      </c>
      <c r="F100" s="123">
        <f t="shared" si="4"/>
        <v>562.91999999999996</v>
      </c>
      <c r="G100" s="123">
        <f t="shared" si="5"/>
        <v>3368.27</v>
      </c>
      <c r="J100" s="121">
        <v>921.24950000000001</v>
      </c>
      <c r="K100" s="121">
        <v>834.86249999999995</v>
      </c>
      <c r="L100" s="121">
        <v>489.41700000000003</v>
      </c>
      <c r="M100" s="121">
        <v>748.49600000000009</v>
      </c>
      <c r="N100" s="121">
        <v>374.24800000000005</v>
      </c>
      <c r="O100" s="121">
        <v>3368.2729999999997</v>
      </c>
    </row>
    <row r="101" spans="1:15" ht="12.75" customHeight="1" x14ac:dyDescent="0.2">
      <c r="A101" s="3"/>
      <c r="B101" s="3"/>
      <c r="C101" s="3"/>
      <c r="G101" s="3"/>
    </row>
    <row r="102" spans="1:15" x14ac:dyDescent="0.2">
      <c r="C102" s="3"/>
      <c r="D102" s="3"/>
      <c r="E102" s="3"/>
      <c r="F102" s="3"/>
      <c r="G102" s="3"/>
    </row>
    <row r="103" spans="1:15" ht="16.149999999999999" customHeight="1" x14ac:dyDescent="0.2">
      <c r="A103" s="150" t="s">
        <v>71</v>
      </c>
      <c r="B103" s="150"/>
      <c r="C103" s="4" t="s">
        <v>72</v>
      </c>
      <c r="D103" s="4" t="s">
        <v>73</v>
      </c>
      <c r="E103" s="5"/>
      <c r="F103" s="3"/>
      <c r="G103" s="3"/>
    </row>
    <row r="104" spans="1:15" ht="16.149999999999999" customHeight="1" x14ac:dyDescent="0.2">
      <c r="A104" s="151" t="s">
        <v>74</v>
      </c>
      <c r="B104" s="152"/>
      <c r="C104" s="123">
        <v>1655.0557366387502</v>
      </c>
      <c r="D104" s="123">
        <f>C104</f>
        <v>1655.0557366387502</v>
      </c>
      <c r="E104" s="27"/>
      <c r="F104" s="28"/>
      <c r="G104" s="3"/>
    </row>
    <row r="105" spans="1:15" x14ac:dyDescent="0.2">
      <c r="A105" s="29" t="s">
        <v>75</v>
      </c>
      <c r="B105" s="29"/>
      <c r="C105" s="123">
        <v>748.21488539625</v>
      </c>
      <c r="D105" s="123">
        <f t="shared" ref="D105:D111" si="6">C105</f>
        <v>748.21488539625</v>
      </c>
      <c r="E105" s="27"/>
      <c r="F105" s="28"/>
      <c r="G105" s="3"/>
    </row>
    <row r="106" spans="1:15" x14ac:dyDescent="0.2">
      <c r="A106" s="29" t="s">
        <v>76</v>
      </c>
      <c r="B106" s="29"/>
      <c r="C106" s="123">
        <v>583.38046687500002</v>
      </c>
      <c r="D106" s="123">
        <f t="shared" si="6"/>
        <v>583.38046687500002</v>
      </c>
      <c r="E106" s="27"/>
      <c r="F106" s="28"/>
      <c r="G106" s="3"/>
    </row>
    <row r="107" spans="1:15" x14ac:dyDescent="0.2">
      <c r="A107" s="29" t="s">
        <v>77</v>
      </c>
      <c r="B107" s="29"/>
      <c r="C107" s="123">
        <v>314.81136753750002</v>
      </c>
      <c r="D107" s="123">
        <f t="shared" si="6"/>
        <v>314.81136753750002</v>
      </c>
      <c r="E107" s="27"/>
      <c r="F107" s="28"/>
      <c r="G107" s="3"/>
    </row>
    <row r="108" spans="1:15" x14ac:dyDescent="0.2">
      <c r="A108" s="29" t="s">
        <v>78</v>
      </c>
      <c r="B108" s="29"/>
      <c r="C108" s="123">
        <v>422.13196498500002</v>
      </c>
      <c r="D108" s="123">
        <f t="shared" si="6"/>
        <v>422.13196498500002</v>
      </c>
      <c r="E108" s="27"/>
      <c r="F108" s="28"/>
      <c r="G108" s="3"/>
    </row>
    <row r="109" spans="1:15" x14ac:dyDescent="0.2">
      <c r="A109" s="151" t="s">
        <v>79</v>
      </c>
      <c r="B109" s="152"/>
      <c r="C109" s="123">
        <v>226.92964950000001</v>
      </c>
      <c r="D109" s="123">
        <f t="shared" si="6"/>
        <v>226.92964950000001</v>
      </c>
      <c r="E109" s="27"/>
      <c r="F109" s="28"/>
      <c r="G109" s="3"/>
    </row>
    <row r="110" spans="1:15" x14ac:dyDescent="0.2">
      <c r="A110" s="29" t="s">
        <v>80</v>
      </c>
      <c r="B110" s="29"/>
      <c r="C110" s="123">
        <v>422.13196498500002</v>
      </c>
      <c r="D110" s="123">
        <f t="shared" si="6"/>
        <v>422.13196498500002</v>
      </c>
      <c r="E110" s="27"/>
      <c r="F110" s="28"/>
      <c r="G110" s="3"/>
    </row>
    <row r="111" spans="1:15" x14ac:dyDescent="0.2">
      <c r="A111" s="29" t="s">
        <v>81</v>
      </c>
      <c r="B111" s="29"/>
      <c r="C111" s="123">
        <v>164.16005211000001</v>
      </c>
      <c r="D111" s="123">
        <f t="shared" si="6"/>
        <v>164.16005211000001</v>
      </c>
      <c r="E111" s="27"/>
      <c r="F111" s="28"/>
      <c r="G111" s="3"/>
    </row>
    <row r="112" spans="1:15" ht="15" x14ac:dyDescent="0.2">
      <c r="C112" s="30"/>
      <c r="D112" s="149"/>
      <c r="E112" s="149"/>
    </row>
    <row r="117" spans="1:5" x14ac:dyDescent="0.2">
      <c r="A117" s="31"/>
    </row>
    <row r="118" spans="1:5" x14ac:dyDescent="0.2">
      <c r="A118" s="31"/>
    </row>
    <row r="119" spans="1:5" x14ac:dyDescent="0.2">
      <c r="A119" s="31"/>
    </row>
    <row r="120" spans="1:5" x14ac:dyDescent="0.2">
      <c r="A120" s="31"/>
    </row>
    <row r="121" spans="1:5" x14ac:dyDescent="0.2">
      <c r="A121" s="31"/>
    </row>
    <row r="122" spans="1:5" x14ac:dyDescent="0.2">
      <c r="A122" s="31"/>
    </row>
    <row r="124" spans="1:5" x14ac:dyDescent="0.2">
      <c r="E124" s="31"/>
    </row>
  </sheetData>
  <sheetProtection algorithmName="SHA-512" hashValue="SQgRB4KzL8uId7cFpmDr3Sdaf/xCf0dfYJ/iH4GGpnJZlvyt0x70PekEPrtuJ9ZwkHT+dgz9rS1pc1KwMOzeRw==" saltValue="Ui6doCth6prfgH0McaVgaw==" spinCount="100000" sheet="1" formatCells="0"/>
  <mergeCells count="11">
    <mergeCell ref="D112:E112"/>
    <mergeCell ref="A74:B74"/>
    <mergeCell ref="A103:B103"/>
    <mergeCell ref="A104:B104"/>
    <mergeCell ref="A109:B109"/>
    <mergeCell ref="H11:I11"/>
    <mergeCell ref="A1:G1"/>
    <mergeCell ref="A3:A4"/>
    <mergeCell ref="B3:B4"/>
    <mergeCell ref="C3:C4"/>
    <mergeCell ref="D3:E3"/>
  </mergeCells>
  <dataValidations count="1">
    <dataValidation type="list" allowBlank="1" showInputMessage="1" showErrorMessage="1" sqref="E26:E28" xr:uid="{00000000-0002-0000-0000-000000000000}">
      <formula1>$A$5:$A$9</formula1>
    </dataValidation>
  </dataValidations>
  <pageMargins left="0.23622047244094491" right="0.23622047244094491" top="0.74803149606299213" bottom="0.74803149606299213" header="0.31496062992125984" footer="0.31496062992125984"/>
  <pageSetup paperSize="9" scale="35" fitToWidth="0" orientation="landscape" verticalDpi="300" r:id="rId1"/>
  <headerFooter alignWithMargins="0">
    <oddHeader>&amp;LServicio de Habilitación&amp;R&amp;D</oddHeader>
    <oddFooter>&amp;LUniversidad de Granada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9"/>
  <sheetViews>
    <sheetView zoomScale="130" zoomScaleNormal="130" workbookViewId="0">
      <pane xSplit="1" ySplit="3" topLeftCell="B94" activePane="bottomRight" state="frozen"/>
      <selection pane="topRight" activeCell="B1" sqref="B1"/>
      <selection pane="bottomLeft" activeCell="A4" sqref="A4"/>
      <selection pane="bottomRight" activeCell="E107" sqref="E107"/>
    </sheetView>
  </sheetViews>
  <sheetFormatPr baseColWidth="10" defaultColWidth="11.28515625" defaultRowHeight="14.1" customHeight="1" x14ac:dyDescent="0.2"/>
  <cols>
    <col min="1" max="1" width="45.140625" style="100" customWidth="1"/>
    <col min="2" max="2" width="17.28515625" style="117" bestFit="1" customWidth="1"/>
    <col min="3" max="3" width="15.28515625" style="1" bestFit="1" customWidth="1"/>
    <col min="4" max="4" width="11.140625" style="109" bestFit="1" customWidth="1"/>
    <col min="5" max="5" width="12" style="116" customWidth="1"/>
    <col min="6" max="6" width="10.42578125" style="117" customWidth="1"/>
    <col min="7" max="7" width="11.7109375" style="112" bestFit="1" customWidth="1"/>
    <col min="8" max="8" width="12.7109375" style="109" customWidth="1"/>
    <col min="9" max="9" width="12" style="109" bestFit="1" customWidth="1"/>
    <col min="10" max="10" width="7.85546875" style="102" bestFit="1" customWidth="1"/>
    <col min="11" max="11" width="8.28515625" style="103" bestFit="1" customWidth="1"/>
    <col min="12" max="12" width="4.28515625" style="104" bestFit="1" customWidth="1"/>
    <col min="13" max="16384" width="11.28515625" style="1"/>
  </cols>
  <sheetData>
    <row r="1" spans="1:13" ht="14.1" customHeight="1" x14ac:dyDescent="0.2">
      <c r="A1" s="32" t="s">
        <v>82</v>
      </c>
      <c r="B1" s="33">
        <v>0</v>
      </c>
      <c r="C1" s="33">
        <v>0</v>
      </c>
      <c r="D1" s="33">
        <v>0</v>
      </c>
      <c r="E1" s="34"/>
      <c r="F1" s="35"/>
      <c r="G1" s="35"/>
      <c r="H1" s="35"/>
      <c r="I1" s="33">
        <v>0</v>
      </c>
      <c r="J1" s="34"/>
      <c r="K1" s="35"/>
      <c r="L1" s="35"/>
      <c r="M1" s="3"/>
    </row>
    <row r="2" spans="1:13" ht="14.1" customHeight="1" x14ac:dyDescent="0.2">
      <c r="A2" s="36" t="s">
        <v>83</v>
      </c>
      <c r="B2" s="37" t="s">
        <v>4</v>
      </c>
      <c r="C2" s="37" t="s">
        <v>84</v>
      </c>
      <c r="D2" s="37" t="s">
        <v>85</v>
      </c>
      <c r="E2" s="37" t="s">
        <v>70</v>
      </c>
      <c r="F2" s="37" t="s">
        <v>4</v>
      </c>
      <c r="G2" s="37" t="s">
        <v>84</v>
      </c>
      <c r="H2" s="37" t="s">
        <v>85</v>
      </c>
      <c r="I2" s="37" t="s">
        <v>86</v>
      </c>
      <c r="J2" s="37" t="s">
        <v>70</v>
      </c>
      <c r="K2" s="37" t="s">
        <v>87</v>
      </c>
      <c r="L2" s="37" t="s">
        <v>88</v>
      </c>
      <c r="M2" s="3"/>
    </row>
    <row r="3" spans="1:13" ht="14.1" customHeight="1" x14ac:dyDescent="0.2">
      <c r="A3" s="36" t="s">
        <v>89</v>
      </c>
      <c r="B3" s="37" t="s">
        <v>90</v>
      </c>
      <c r="C3" s="37" t="s">
        <v>90</v>
      </c>
      <c r="D3" s="37" t="s">
        <v>90</v>
      </c>
      <c r="E3" s="37" t="s">
        <v>90</v>
      </c>
      <c r="F3" s="37" t="s">
        <v>91</v>
      </c>
      <c r="G3" s="37" t="s">
        <v>91</v>
      </c>
      <c r="H3" s="37" t="s">
        <v>91</v>
      </c>
      <c r="I3" s="37" t="s">
        <v>91</v>
      </c>
      <c r="J3" s="37" t="s">
        <v>91</v>
      </c>
      <c r="K3" s="37">
        <v>2023</v>
      </c>
      <c r="L3" s="37" t="s">
        <v>92</v>
      </c>
      <c r="M3" s="3"/>
    </row>
    <row r="4" spans="1:13" ht="14.1" customHeight="1" x14ac:dyDescent="0.2">
      <c r="A4" s="38" t="s">
        <v>93</v>
      </c>
      <c r="B4" s="39">
        <f>$F$4/15</f>
        <v>1772.4153333333334</v>
      </c>
      <c r="C4" s="40">
        <f>$G$4/12</f>
        <v>1255.2583333333334</v>
      </c>
      <c r="D4" s="41">
        <f>$H$4/12</f>
        <v>91.58</v>
      </c>
      <c r="E4" s="42">
        <f>$B4+C4+$D$4</f>
        <v>3119.2536666666665</v>
      </c>
      <c r="F4" s="40">
        <v>26586.23</v>
      </c>
      <c r="G4" s="143">
        <v>15063.1</v>
      </c>
      <c r="H4" s="41">
        <f>H88</f>
        <v>1098.96</v>
      </c>
      <c r="I4" s="40">
        <v>293.51</v>
      </c>
      <c r="J4" s="43">
        <f>SUM($F$4:$I$4)</f>
        <v>43041.8</v>
      </c>
      <c r="K4" s="22">
        <v>49.27</v>
      </c>
      <c r="L4" s="40">
        <v>0</v>
      </c>
      <c r="M4" s="44"/>
    </row>
    <row r="5" spans="1:13" ht="14.1" customHeight="1" x14ac:dyDescent="0.2">
      <c r="A5" s="38" t="s">
        <v>94</v>
      </c>
      <c r="B5" s="39">
        <f t="shared" ref="B5:B13" si="0">$F$4/15</f>
        <v>1772.4153333333334</v>
      </c>
      <c r="C5" s="40">
        <f>$G$5/12</f>
        <v>1061.9966666666667</v>
      </c>
      <c r="D5" s="41">
        <f t="shared" ref="D5:D13" si="1">$H$4/12</f>
        <v>91.58</v>
      </c>
      <c r="E5" s="42">
        <f t="shared" ref="E5:E13" si="2">$B5+C5+$D$4</f>
        <v>2925.9920000000002</v>
      </c>
      <c r="F5" s="40">
        <f>$F$4</f>
        <v>26586.23</v>
      </c>
      <c r="G5" s="143">
        <v>12743.96</v>
      </c>
      <c r="H5" s="41">
        <f t="shared" ref="H5:H13" si="3">$D$4*12</f>
        <v>1098.96</v>
      </c>
      <c r="I5" s="40">
        <f>$I$4</f>
        <v>293.51</v>
      </c>
      <c r="J5" s="43">
        <f>SUM($F$5:$I$5)</f>
        <v>40722.660000000003</v>
      </c>
      <c r="K5" s="22"/>
      <c r="L5" s="40"/>
      <c r="M5" s="3"/>
    </row>
    <row r="6" spans="1:13" ht="14.1" customHeight="1" x14ac:dyDescent="0.2">
      <c r="A6" s="38" t="s">
        <v>95</v>
      </c>
      <c r="B6" s="39">
        <f t="shared" si="0"/>
        <v>1772.4153333333334</v>
      </c>
      <c r="C6" s="40">
        <f t="shared" ref="C6:C12" si="4">$G$5/12</f>
        <v>1061.9966666666667</v>
      </c>
      <c r="D6" s="41">
        <f t="shared" si="1"/>
        <v>91.58</v>
      </c>
      <c r="E6" s="42">
        <f t="shared" si="2"/>
        <v>2925.9920000000002</v>
      </c>
      <c r="F6" s="40">
        <f t="shared" ref="F6:F13" si="5">$F$4</f>
        <v>26586.23</v>
      </c>
      <c r="G6" s="143">
        <f t="shared" ref="G6:G12" si="6">$C$5*12</f>
        <v>12743.96</v>
      </c>
      <c r="H6" s="41">
        <f t="shared" si="3"/>
        <v>1098.96</v>
      </c>
      <c r="I6" s="40">
        <f t="shared" ref="I6:I13" si="7">$I$4</f>
        <v>293.51</v>
      </c>
      <c r="J6" s="43">
        <f t="shared" ref="J6:J12" si="8">SUM($F$5:$I$5)</f>
        <v>40722.660000000003</v>
      </c>
      <c r="K6" s="22"/>
      <c r="L6" s="40"/>
      <c r="M6" s="3"/>
    </row>
    <row r="7" spans="1:13" ht="14.1" customHeight="1" x14ac:dyDescent="0.2">
      <c r="A7" s="38" t="s">
        <v>96</v>
      </c>
      <c r="B7" s="39">
        <f t="shared" si="0"/>
        <v>1772.4153333333334</v>
      </c>
      <c r="C7" s="40">
        <f t="shared" si="4"/>
        <v>1061.9966666666667</v>
      </c>
      <c r="D7" s="41">
        <f t="shared" si="1"/>
        <v>91.58</v>
      </c>
      <c r="E7" s="42">
        <f t="shared" si="2"/>
        <v>2925.9920000000002</v>
      </c>
      <c r="F7" s="40">
        <f t="shared" si="5"/>
        <v>26586.23</v>
      </c>
      <c r="G7" s="143">
        <f t="shared" si="6"/>
        <v>12743.96</v>
      </c>
      <c r="H7" s="41">
        <f t="shared" si="3"/>
        <v>1098.96</v>
      </c>
      <c r="I7" s="40">
        <f t="shared" si="7"/>
        <v>293.51</v>
      </c>
      <c r="J7" s="43">
        <f t="shared" si="8"/>
        <v>40722.660000000003</v>
      </c>
      <c r="K7" s="22"/>
      <c r="L7" s="40"/>
      <c r="M7" s="3"/>
    </row>
    <row r="8" spans="1:13" ht="14.1" customHeight="1" x14ac:dyDescent="0.2">
      <c r="A8" s="38" t="s">
        <v>97</v>
      </c>
      <c r="B8" s="39">
        <f t="shared" si="0"/>
        <v>1772.4153333333334</v>
      </c>
      <c r="C8" s="40">
        <f t="shared" si="4"/>
        <v>1061.9966666666667</v>
      </c>
      <c r="D8" s="41">
        <f t="shared" si="1"/>
        <v>91.58</v>
      </c>
      <c r="E8" s="42">
        <f t="shared" si="2"/>
        <v>2925.9920000000002</v>
      </c>
      <c r="F8" s="40">
        <f t="shared" si="5"/>
        <v>26586.23</v>
      </c>
      <c r="G8" s="143">
        <f t="shared" si="6"/>
        <v>12743.96</v>
      </c>
      <c r="H8" s="41">
        <f t="shared" si="3"/>
        <v>1098.96</v>
      </c>
      <c r="I8" s="40">
        <f t="shared" si="7"/>
        <v>293.51</v>
      </c>
      <c r="J8" s="43">
        <f t="shared" si="8"/>
        <v>40722.660000000003</v>
      </c>
      <c r="K8" s="22"/>
      <c r="L8" s="40"/>
      <c r="M8" s="3"/>
    </row>
    <row r="9" spans="1:13" ht="14.1" customHeight="1" x14ac:dyDescent="0.2">
      <c r="A9" s="38" t="s">
        <v>98</v>
      </c>
      <c r="B9" s="39">
        <f t="shared" si="0"/>
        <v>1772.4153333333334</v>
      </c>
      <c r="C9" s="40">
        <f t="shared" si="4"/>
        <v>1061.9966666666667</v>
      </c>
      <c r="D9" s="41">
        <f t="shared" si="1"/>
        <v>91.58</v>
      </c>
      <c r="E9" s="42">
        <f t="shared" si="2"/>
        <v>2925.9920000000002</v>
      </c>
      <c r="F9" s="40">
        <f t="shared" si="5"/>
        <v>26586.23</v>
      </c>
      <c r="G9" s="143">
        <f t="shared" si="6"/>
        <v>12743.96</v>
      </c>
      <c r="H9" s="41">
        <f t="shared" si="3"/>
        <v>1098.96</v>
      </c>
      <c r="I9" s="40">
        <f t="shared" si="7"/>
        <v>293.51</v>
      </c>
      <c r="J9" s="43">
        <f t="shared" si="8"/>
        <v>40722.660000000003</v>
      </c>
      <c r="K9" s="22"/>
      <c r="L9" s="40"/>
      <c r="M9" s="28"/>
    </row>
    <row r="10" spans="1:13" ht="14.1" customHeight="1" x14ac:dyDescent="0.2">
      <c r="A10" s="38" t="s">
        <v>99</v>
      </c>
      <c r="B10" s="39">
        <f t="shared" si="0"/>
        <v>1772.4153333333334</v>
      </c>
      <c r="C10" s="40">
        <f t="shared" si="4"/>
        <v>1061.9966666666667</v>
      </c>
      <c r="D10" s="41">
        <f t="shared" si="1"/>
        <v>91.58</v>
      </c>
      <c r="E10" s="42">
        <f t="shared" si="2"/>
        <v>2925.9920000000002</v>
      </c>
      <c r="F10" s="40">
        <f t="shared" si="5"/>
        <v>26586.23</v>
      </c>
      <c r="G10" s="143">
        <f t="shared" si="6"/>
        <v>12743.96</v>
      </c>
      <c r="H10" s="41">
        <f t="shared" si="3"/>
        <v>1098.96</v>
      </c>
      <c r="I10" s="40">
        <f t="shared" si="7"/>
        <v>293.51</v>
      </c>
      <c r="J10" s="43">
        <f t="shared" si="8"/>
        <v>40722.660000000003</v>
      </c>
      <c r="K10" s="22"/>
      <c r="L10" s="40"/>
      <c r="M10" s="3"/>
    </row>
    <row r="11" spans="1:13" ht="14.1" customHeight="1" x14ac:dyDescent="0.2">
      <c r="A11" s="38" t="s">
        <v>100</v>
      </c>
      <c r="B11" s="39">
        <f t="shared" si="0"/>
        <v>1772.4153333333334</v>
      </c>
      <c r="C11" s="40">
        <f t="shared" si="4"/>
        <v>1061.9966666666667</v>
      </c>
      <c r="D11" s="41">
        <f t="shared" si="1"/>
        <v>91.58</v>
      </c>
      <c r="E11" s="42">
        <f t="shared" si="2"/>
        <v>2925.9920000000002</v>
      </c>
      <c r="F11" s="40">
        <f t="shared" si="5"/>
        <v>26586.23</v>
      </c>
      <c r="G11" s="143">
        <f t="shared" si="6"/>
        <v>12743.96</v>
      </c>
      <c r="H11" s="41">
        <f t="shared" si="3"/>
        <v>1098.96</v>
      </c>
      <c r="I11" s="40">
        <f t="shared" si="7"/>
        <v>293.51</v>
      </c>
      <c r="J11" s="43">
        <f t="shared" si="8"/>
        <v>40722.660000000003</v>
      </c>
      <c r="K11" s="22"/>
      <c r="L11" s="40"/>
      <c r="M11" s="3"/>
    </row>
    <row r="12" spans="1:13" ht="14.1" customHeight="1" x14ac:dyDescent="0.2">
      <c r="A12" s="38" t="s">
        <v>101</v>
      </c>
      <c r="B12" s="39">
        <f t="shared" si="0"/>
        <v>1772.4153333333334</v>
      </c>
      <c r="C12" s="40">
        <f t="shared" si="4"/>
        <v>1061.9966666666667</v>
      </c>
      <c r="D12" s="41">
        <f t="shared" si="1"/>
        <v>91.58</v>
      </c>
      <c r="E12" s="42">
        <f t="shared" si="2"/>
        <v>2925.9920000000002</v>
      </c>
      <c r="F12" s="40">
        <f t="shared" si="5"/>
        <v>26586.23</v>
      </c>
      <c r="G12" s="143">
        <f t="shared" si="6"/>
        <v>12743.96</v>
      </c>
      <c r="H12" s="41">
        <f t="shared" si="3"/>
        <v>1098.96</v>
      </c>
      <c r="I12" s="40">
        <f t="shared" si="7"/>
        <v>293.51</v>
      </c>
      <c r="J12" s="43">
        <f t="shared" si="8"/>
        <v>40722.660000000003</v>
      </c>
      <c r="K12" s="22"/>
      <c r="L12" s="40"/>
      <c r="M12" s="3"/>
    </row>
    <row r="13" spans="1:13" ht="14.1" customHeight="1" x14ac:dyDescent="0.2">
      <c r="A13" s="38" t="s">
        <v>102</v>
      </c>
      <c r="B13" s="39">
        <f t="shared" si="0"/>
        <v>1772.4153333333334</v>
      </c>
      <c r="C13" s="40">
        <f>$C$4</f>
        <v>1255.2583333333334</v>
      </c>
      <c r="D13" s="41">
        <f t="shared" si="1"/>
        <v>91.58</v>
      </c>
      <c r="E13" s="42">
        <f t="shared" si="2"/>
        <v>3119.2536666666665</v>
      </c>
      <c r="F13" s="40">
        <f t="shared" si="5"/>
        <v>26586.23</v>
      </c>
      <c r="G13" s="143">
        <f>$G$4</f>
        <v>15063.1</v>
      </c>
      <c r="H13" s="41">
        <f t="shared" si="3"/>
        <v>1098.96</v>
      </c>
      <c r="I13" s="40">
        <f t="shared" si="7"/>
        <v>293.51</v>
      </c>
      <c r="J13" s="43">
        <f>SUM($F$4:$I$4)</f>
        <v>43041.8</v>
      </c>
      <c r="K13" s="22"/>
      <c r="L13" s="40"/>
      <c r="M13" s="3"/>
    </row>
    <row r="14" spans="1:13" ht="14.1" customHeight="1" x14ac:dyDescent="0.2">
      <c r="A14" s="38"/>
      <c r="B14" s="40"/>
      <c r="C14" s="45"/>
      <c r="D14" s="46"/>
      <c r="E14" s="47"/>
      <c r="F14" s="40"/>
      <c r="G14" s="48"/>
      <c r="H14" s="46"/>
      <c r="I14" s="45"/>
      <c r="J14" s="49"/>
      <c r="K14" s="22"/>
      <c r="L14" s="45"/>
      <c r="M14" s="3"/>
    </row>
    <row r="15" spans="1:13" ht="14.1" customHeight="1" x14ac:dyDescent="0.2">
      <c r="A15" s="50" t="s">
        <v>83</v>
      </c>
      <c r="B15" s="49" t="s">
        <v>4</v>
      </c>
      <c r="C15" s="49" t="s">
        <v>84</v>
      </c>
      <c r="D15" s="49" t="s">
        <v>85</v>
      </c>
      <c r="E15" s="49" t="s">
        <v>70</v>
      </c>
      <c r="F15" s="49" t="s">
        <v>4</v>
      </c>
      <c r="G15" s="49" t="s">
        <v>84</v>
      </c>
      <c r="H15" s="49" t="s">
        <v>85</v>
      </c>
      <c r="I15" s="49" t="s">
        <v>86</v>
      </c>
      <c r="J15" s="49" t="s">
        <v>70</v>
      </c>
      <c r="K15" s="49" t="s">
        <v>87</v>
      </c>
      <c r="L15" s="49" t="s">
        <v>88</v>
      </c>
      <c r="M15" s="3"/>
    </row>
    <row r="16" spans="1:13" ht="14.1" customHeight="1" x14ac:dyDescent="0.2">
      <c r="A16" s="50" t="s">
        <v>103</v>
      </c>
      <c r="B16" s="49" t="s">
        <v>90</v>
      </c>
      <c r="C16" s="49" t="s">
        <v>90</v>
      </c>
      <c r="D16" s="49" t="s">
        <v>90</v>
      </c>
      <c r="E16" s="49" t="s">
        <v>90</v>
      </c>
      <c r="F16" s="49" t="s">
        <v>91</v>
      </c>
      <c r="G16" s="49" t="s">
        <v>91</v>
      </c>
      <c r="H16" s="49" t="s">
        <v>91</v>
      </c>
      <c r="I16" s="49" t="s">
        <v>91</v>
      </c>
      <c r="J16" s="49" t="s">
        <v>91</v>
      </c>
      <c r="K16" s="49">
        <f>K3</f>
        <v>2023</v>
      </c>
      <c r="L16" s="49" t="s">
        <v>92</v>
      </c>
      <c r="M16" s="3"/>
    </row>
    <row r="17" spans="1:13" ht="14.1" customHeight="1" x14ac:dyDescent="0.2">
      <c r="A17" s="38" t="s">
        <v>104</v>
      </c>
      <c r="B17" s="39">
        <f>$F$17/15</f>
        <v>1493.306</v>
      </c>
      <c r="C17" s="40">
        <f>$G$17/12</f>
        <v>1018.0425</v>
      </c>
      <c r="D17" s="41">
        <f>$H$4/12</f>
        <v>91.58</v>
      </c>
      <c r="E17" s="42">
        <f>SUM($B$17:$D$17)</f>
        <v>2602.9285</v>
      </c>
      <c r="F17" s="40">
        <v>22399.59</v>
      </c>
      <c r="G17" s="143">
        <v>12216.51</v>
      </c>
      <c r="H17" s="41">
        <f>$D$4*12</f>
        <v>1098.96</v>
      </c>
      <c r="I17" s="40">
        <v>391.33</v>
      </c>
      <c r="J17" s="43">
        <f>SUM($F$17:$I$17)</f>
        <v>36106.39</v>
      </c>
      <c r="K17" s="145">
        <v>39.770000000000003</v>
      </c>
      <c r="L17" s="40">
        <v>0</v>
      </c>
      <c r="M17" s="3"/>
    </row>
    <row r="18" spans="1:13" ht="14.1" customHeight="1" x14ac:dyDescent="0.2">
      <c r="A18" s="38" t="s">
        <v>105</v>
      </c>
      <c r="B18" s="39">
        <f t="shared" ref="B18:B28" si="9">$F$17/15</f>
        <v>1493.306</v>
      </c>
      <c r="C18" s="40">
        <f>$G$18/12</f>
        <v>845.995</v>
      </c>
      <c r="D18" s="41">
        <f t="shared" ref="D18:D28" si="10">$H$4/12</f>
        <v>91.58</v>
      </c>
      <c r="E18" s="42">
        <f>SUM($B$18:$D$18)</f>
        <v>2430.8809999999999</v>
      </c>
      <c r="F18" s="40">
        <f>$F$17</f>
        <v>22399.59</v>
      </c>
      <c r="G18" s="143">
        <v>10151.94</v>
      </c>
      <c r="H18" s="41">
        <f t="shared" ref="H18:H28" si="11">$D$4*12</f>
        <v>1098.96</v>
      </c>
      <c r="I18" s="40">
        <f>$I$17</f>
        <v>391.33</v>
      </c>
      <c r="J18" s="43">
        <f>SUM($F$18:$I$18)</f>
        <v>34041.82</v>
      </c>
      <c r="K18" s="22"/>
      <c r="L18" s="40"/>
      <c r="M18" s="3"/>
    </row>
    <row r="19" spans="1:13" ht="14.1" customHeight="1" x14ac:dyDescent="0.2">
      <c r="A19" s="38" t="s">
        <v>106</v>
      </c>
      <c r="B19" s="39">
        <f t="shared" si="9"/>
        <v>1493.306</v>
      </c>
      <c r="C19" s="40">
        <f t="shared" ref="C19:C27" si="12">$G$18/12</f>
        <v>845.995</v>
      </c>
      <c r="D19" s="41">
        <f t="shared" si="10"/>
        <v>91.58</v>
      </c>
      <c r="E19" s="42">
        <f t="shared" ref="E19:E27" si="13">SUM($B$18:$D$18)</f>
        <v>2430.8809999999999</v>
      </c>
      <c r="F19" s="40">
        <f t="shared" ref="F19:F28" si="14">$F$17</f>
        <v>22399.59</v>
      </c>
      <c r="G19" s="143">
        <f>$G$18</f>
        <v>10151.94</v>
      </c>
      <c r="H19" s="41">
        <f t="shared" si="11"/>
        <v>1098.96</v>
      </c>
      <c r="I19" s="40">
        <f>$I$4</f>
        <v>293.51</v>
      </c>
      <c r="J19" s="43">
        <f>SUM($F$19:$I$19)</f>
        <v>33944</v>
      </c>
      <c r="K19" s="22"/>
      <c r="L19" s="40"/>
      <c r="M19" s="3"/>
    </row>
    <row r="20" spans="1:13" ht="14.1" customHeight="1" x14ac:dyDescent="0.2">
      <c r="A20" s="38" t="s">
        <v>107</v>
      </c>
      <c r="B20" s="39">
        <f t="shared" si="9"/>
        <v>1493.306</v>
      </c>
      <c r="C20" s="40">
        <f t="shared" si="12"/>
        <v>845.995</v>
      </c>
      <c r="D20" s="41">
        <f t="shared" si="10"/>
        <v>91.58</v>
      </c>
      <c r="E20" s="42">
        <f t="shared" si="13"/>
        <v>2430.8809999999999</v>
      </c>
      <c r="F20" s="40">
        <f t="shared" si="14"/>
        <v>22399.59</v>
      </c>
      <c r="G20" s="143">
        <f t="shared" ref="G20:G27" si="15">$G$18</f>
        <v>10151.94</v>
      </c>
      <c r="H20" s="41">
        <f t="shared" si="11"/>
        <v>1098.96</v>
      </c>
      <c r="I20" s="40">
        <f>$I$19</f>
        <v>293.51</v>
      </c>
      <c r="J20" s="43">
        <f t="shared" ref="J20:J21" si="16">SUM($F$19:$I$19)</f>
        <v>33944</v>
      </c>
      <c r="K20" s="22"/>
      <c r="L20" s="40"/>
      <c r="M20" s="3"/>
    </row>
    <row r="21" spans="1:13" ht="14.1" customHeight="1" x14ac:dyDescent="0.2">
      <c r="A21" s="38" t="s">
        <v>108</v>
      </c>
      <c r="B21" s="39">
        <f t="shared" si="9"/>
        <v>1493.306</v>
      </c>
      <c r="C21" s="40">
        <f t="shared" si="12"/>
        <v>845.995</v>
      </c>
      <c r="D21" s="41">
        <f t="shared" si="10"/>
        <v>91.58</v>
      </c>
      <c r="E21" s="42">
        <f t="shared" si="13"/>
        <v>2430.8809999999999</v>
      </c>
      <c r="F21" s="40">
        <f t="shared" si="14"/>
        <v>22399.59</v>
      </c>
      <c r="G21" s="143">
        <f t="shared" si="15"/>
        <v>10151.94</v>
      </c>
      <c r="H21" s="41">
        <f t="shared" si="11"/>
        <v>1098.96</v>
      </c>
      <c r="I21" s="40">
        <f>$I$19</f>
        <v>293.51</v>
      </c>
      <c r="J21" s="43">
        <f t="shared" si="16"/>
        <v>33944</v>
      </c>
      <c r="K21" s="22"/>
      <c r="L21" s="40"/>
      <c r="M21" s="3"/>
    </row>
    <row r="22" spans="1:13" ht="14.1" customHeight="1" x14ac:dyDescent="0.2">
      <c r="A22" s="38" t="s">
        <v>109</v>
      </c>
      <c r="B22" s="39">
        <f t="shared" si="9"/>
        <v>1493.306</v>
      </c>
      <c r="C22" s="40">
        <f t="shared" si="12"/>
        <v>845.995</v>
      </c>
      <c r="D22" s="41">
        <f t="shared" si="10"/>
        <v>91.58</v>
      </c>
      <c r="E22" s="42">
        <f t="shared" si="13"/>
        <v>2430.8809999999999</v>
      </c>
      <c r="F22" s="40">
        <f t="shared" si="14"/>
        <v>22399.59</v>
      </c>
      <c r="G22" s="143">
        <f t="shared" si="15"/>
        <v>10151.94</v>
      </c>
      <c r="H22" s="41">
        <f t="shared" si="11"/>
        <v>1098.96</v>
      </c>
      <c r="I22" s="40">
        <f>$I$17</f>
        <v>391.33</v>
      </c>
      <c r="J22" s="43">
        <f>SUM($F$22:$I$22)</f>
        <v>34041.82</v>
      </c>
      <c r="K22" s="22"/>
      <c r="L22" s="40"/>
      <c r="M22" s="3"/>
    </row>
    <row r="23" spans="1:13" ht="14.1" customHeight="1" x14ac:dyDescent="0.2">
      <c r="A23" s="38" t="s">
        <v>110</v>
      </c>
      <c r="B23" s="39">
        <f t="shared" si="9"/>
        <v>1493.306</v>
      </c>
      <c r="C23" s="40">
        <f t="shared" si="12"/>
        <v>845.995</v>
      </c>
      <c r="D23" s="41">
        <f t="shared" si="10"/>
        <v>91.58</v>
      </c>
      <c r="E23" s="42">
        <f t="shared" si="13"/>
        <v>2430.8809999999999</v>
      </c>
      <c r="F23" s="40">
        <f t="shared" si="14"/>
        <v>22399.59</v>
      </c>
      <c r="G23" s="143">
        <f t="shared" si="15"/>
        <v>10151.94</v>
      </c>
      <c r="H23" s="41">
        <f t="shared" si="11"/>
        <v>1098.96</v>
      </c>
      <c r="I23" s="40">
        <f>$I$19</f>
        <v>293.51</v>
      </c>
      <c r="J23" s="43">
        <f>SUM($F$19:$I$19)</f>
        <v>33944</v>
      </c>
      <c r="K23" s="22"/>
      <c r="L23" s="40"/>
      <c r="M23" s="3"/>
    </row>
    <row r="24" spans="1:13" ht="14.1" customHeight="1" x14ac:dyDescent="0.2">
      <c r="A24" s="38" t="s">
        <v>111</v>
      </c>
      <c r="B24" s="39">
        <f t="shared" si="9"/>
        <v>1493.306</v>
      </c>
      <c r="C24" s="40">
        <f t="shared" si="12"/>
        <v>845.995</v>
      </c>
      <c r="D24" s="41">
        <f t="shared" si="10"/>
        <v>91.58</v>
      </c>
      <c r="E24" s="42">
        <f t="shared" si="13"/>
        <v>2430.8809999999999</v>
      </c>
      <c r="F24" s="40">
        <f t="shared" si="14"/>
        <v>22399.59</v>
      </c>
      <c r="G24" s="143">
        <f t="shared" si="15"/>
        <v>10151.94</v>
      </c>
      <c r="H24" s="41">
        <f t="shared" si="11"/>
        <v>1098.96</v>
      </c>
      <c r="I24" s="40">
        <f t="shared" ref="I24:I28" si="17">$I$19</f>
        <v>293.51</v>
      </c>
      <c r="J24" s="43">
        <f t="shared" ref="J24:J27" si="18">SUM($F$19:$I$19)</f>
        <v>33944</v>
      </c>
      <c r="K24" s="22"/>
      <c r="L24" s="40"/>
      <c r="M24" s="3"/>
    </row>
    <row r="25" spans="1:13" ht="14.1" customHeight="1" x14ac:dyDescent="0.2">
      <c r="A25" s="38" t="s">
        <v>112</v>
      </c>
      <c r="B25" s="39">
        <f t="shared" si="9"/>
        <v>1493.306</v>
      </c>
      <c r="C25" s="40">
        <f t="shared" si="12"/>
        <v>845.995</v>
      </c>
      <c r="D25" s="41">
        <f t="shared" si="10"/>
        <v>91.58</v>
      </c>
      <c r="E25" s="42">
        <f t="shared" si="13"/>
        <v>2430.8809999999999</v>
      </c>
      <c r="F25" s="40">
        <f t="shared" si="14"/>
        <v>22399.59</v>
      </c>
      <c r="G25" s="143">
        <f t="shared" si="15"/>
        <v>10151.94</v>
      </c>
      <c r="H25" s="41">
        <f t="shared" si="11"/>
        <v>1098.96</v>
      </c>
      <c r="I25" s="40">
        <f t="shared" si="17"/>
        <v>293.51</v>
      </c>
      <c r="J25" s="43">
        <f t="shared" si="18"/>
        <v>33944</v>
      </c>
      <c r="K25" s="22"/>
      <c r="L25" s="40"/>
      <c r="M25" s="3"/>
    </row>
    <row r="26" spans="1:13" ht="14.1" customHeight="1" x14ac:dyDescent="0.2">
      <c r="A26" s="38" t="s">
        <v>113</v>
      </c>
      <c r="B26" s="39">
        <f t="shared" si="9"/>
        <v>1493.306</v>
      </c>
      <c r="C26" s="40">
        <f t="shared" si="12"/>
        <v>845.995</v>
      </c>
      <c r="D26" s="41">
        <f t="shared" si="10"/>
        <v>91.58</v>
      </c>
      <c r="E26" s="42">
        <f t="shared" si="13"/>
        <v>2430.8809999999999</v>
      </c>
      <c r="F26" s="40">
        <f t="shared" si="14"/>
        <v>22399.59</v>
      </c>
      <c r="G26" s="143">
        <f t="shared" si="15"/>
        <v>10151.94</v>
      </c>
      <c r="H26" s="41">
        <f t="shared" si="11"/>
        <v>1098.96</v>
      </c>
      <c r="I26" s="40">
        <f t="shared" si="17"/>
        <v>293.51</v>
      </c>
      <c r="J26" s="43">
        <f t="shared" si="18"/>
        <v>33944</v>
      </c>
      <c r="K26" s="22"/>
      <c r="L26" s="40"/>
      <c r="M26" s="3"/>
    </row>
    <row r="27" spans="1:13" ht="14.1" customHeight="1" x14ac:dyDescent="0.2">
      <c r="A27" s="38" t="s">
        <v>114</v>
      </c>
      <c r="B27" s="39">
        <f t="shared" si="9"/>
        <v>1493.306</v>
      </c>
      <c r="C27" s="40">
        <f t="shared" si="12"/>
        <v>845.995</v>
      </c>
      <c r="D27" s="41">
        <f t="shared" si="10"/>
        <v>91.58</v>
      </c>
      <c r="E27" s="42">
        <f t="shared" si="13"/>
        <v>2430.8809999999999</v>
      </c>
      <c r="F27" s="40">
        <f t="shared" si="14"/>
        <v>22399.59</v>
      </c>
      <c r="G27" s="143">
        <f t="shared" si="15"/>
        <v>10151.94</v>
      </c>
      <c r="H27" s="41">
        <f t="shared" si="11"/>
        <v>1098.96</v>
      </c>
      <c r="I27" s="40">
        <f t="shared" si="17"/>
        <v>293.51</v>
      </c>
      <c r="J27" s="43">
        <f t="shared" si="18"/>
        <v>33944</v>
      </c>
      <c r="K27" s="22"/>
      <c r="L27" s="40"/>
      <c r="M27" s="3"/>
    </row>
    <row r="28" spans="1:13" ht="14.1" customHeight="1" x14ac:dyDescent="0.2">
      <c r="A28" s="38" t="s">
        <v>115</v>
      </c>
      <c r="B28" s="39">
        <f t="shared" si="9"/>
        <v>1493.306</v>
      </c>
      <c r="C28" s="40">
        <f>$G$17/12</f>
        <v>1018.0425</v>
      </c>
      <c r="D28" s="41">
        <f t="shared" si="10"/>
        <v>91.58</v>
      </c>
      <c r="E28" s="42">
        <f>SUM($B$17:$D$17)</f>
        <v>2602.9285</v>
      </c>
      <c r="F28" s="40">
        <f t="shared" si="14"/>
        <v>22399.59</v>
      </c>
      <c r="G28" s="143">
        <f>$G$17</f>
        <v>12216.51</v>
      </c>
      <c r="H28" s="41">
        <f t="shared" si="11"/>
        <v>1098.96</v>
      </c>
      <c r="I28" s="40">
        <f t="shared" si="17"/>
        <v>293.51</v>
      </c>
      <c r="J28" s="43">
        <f>SUM($F$28:$I$28)</f>
        <v>36008.57</v>
      </c>
      <c r="K28" s="22"/>
      <c r="L28" s="40"/>
      <c r="M28" s="3"/>
    </row>
    <row r="29" spans="1:13" ht="14.1" customHeight="1" x14ac:dyDescent="0.2">
      <c r="A29" s="38"/>
      <c r="B29" s="40"/>
      <c r="C29" s="45"/>
      <c r="D29" s="46"/>
      <c r="E29" s="47"/>
      <c r="F29" s="40"/>
      <c r="G29" s="48"/>
      <c r="H29" s="46"/>
      <c r="I29" s="45"/>
      <c r="J29" s="49"/>
      <c r="K29" s="22"/>
      <c r="L29" s="45"/>
      <c r="M29" s="3"/>
    </row>
    <row r="30" spans="1:13" ht="14.1" customHeight="1" x14ac:dyDescent="0.2">
      <c r="A30" s="50" t="s">
        <v>83</v>
      </c>
      <c r="B30" s="49" t="s">
        <v>4</v>
      </c>
      <c r="C30" s="49" t="s">
        <v>84</v>
      </c>
      <c r="D30" s="49" t="s">
        <v>85</v>
      </c>
      <c r="E30" s="49" t="s">
        <v>70</v>
      </c>
      <c r="F30" s="49" t="s">
        <v>4</v>
      </c>
      <c r="G30" s="49" t="s">
        <v>84</v>
      </c>
      <c r="H30" s="49" t="s">
        <v>85</v>
      </c>
      <c r="I30" s="49" t="s">
        <v>86</v>
      </c>
      <c r="J30" s="49" t="s">
        <v>70</v>
      </c>
      <c r="K30" s="49" t="s">
        <v>87</v>
      </c>
      <c r="L30" s="49" t="s">
        <v>88</v>
      </c>
      <c r="M30" s="3"/>
    </row>
    <row r="31" spans="1:13" ht="14.1" customHeight="1" x14ac:dyDescent="0.2">
      <c r="A31" s="50" t="s">
        <v>116</v>
      </c>
      <c r="B31" s="49" t="s">
        <v>90</v>
      </c>
      <c r="C31" s="49" t="s">
        <v>90</v>
      </c>
      <c r="D31" s="49" t="s">
        <v>90</v>
      </c>
      <c r="E31" s="49" t="s">
        <v>90</v>
      </c>
      <c r="F31" s="49" t="s">
        <v>91</v>
      </c>
      <c r="G31" s="49" t="s">
        <v>91</v>
      </c>
      <c r="H31" s="49" t="s">
        <v>91</v>
      </c>
      <c r="I31" s="49" t="s">
        <v>91</v>
      </c>
      <c r="J31" s="49" t="s">
        <v>91</v>
      </c>
      <c r="K31" s="49">
        <f>K3</f>
        <v>2023</v>
      </c>
      <c r="L31" s="49" t="s">
        <v>92</v>
      </c>
      <c r="M31" s="3"/>
    </row>
    <row r="32" spans="1:13" ht="14.1" customHeight="1" x14ac:dyDescent="0.2">
      <c r="A32" s="38" t="s">
        <v>117</v>
      </c>
      <c r="B32" s="39">
        <f>$F$32/15</f>
        <v>1306.308</v>
      </c>
      <c r="C32" s="40">
        <f>$G$32/12</f>
        <v>850.09333333333336</v>
      </c>
      <c r="D32" s="41">
        <f>$H$4/12</f>
        <v>91.58</v>
      </c>
      <c r="E32" s="42">
        <f>SUM($B$32:$D$32)</f>
        <v>2247.9813333333332</v>
      </c>
      <c r="F32" s="40">
        <v>19594.62</v>
      </c>
      <c r="G32" s="143">
        <v>10201.120000000001</v>
      </c>
      <c r="H32" s="41">
        <f>$D$4*12</f>
        <v>1098.96</v>
      </c>
      <c r="I32" s="40">
        <v>587</v>
      </c>
      <c r="J32" s="43">
        <f>SUM($F$32:$I$32)</f>
        <v>31481.699999999997</v>
      </c>
      <c r="K32" s="144">
        <v>29.63</v>
      </c>
      <c r="L32" s="40">
        <v>0</v>
      </c>
      <c r="M32" s="3"/>
    </row>
    <row r="33" spans="1:13" ht="14.1" customHeight="1" x14ac:dyDescent="0.2">
      <c r="A33" s="38" t="s">
        <v>118</v>
      </c>
      <c r="B33" s="39">
        <f t="shared" ref="B33:B55" si="19">$F$32/15</f>
        <v>1306.308</v>
      </c>
      <c r="C33" s="40">
        <f>$G$33/12</f>
        <v>717.68499999999995</v>
      </c>
      <c r="D33" s="41">
        <f t="shared" ref="D33:D55" si="20">$H$4/12</f>
        <v>91.58</v>
      </c>
      <c r="E33" s="42">
        <f>SUM($B$33:$D$33)</f>
        <v>2115.5729999999999</v>
      </c>
      <c r="F33" s="40">
        <f>$F$32</f>
        <v>19594.62</v>
      </c>
      <c r="G33" s="143">
        <v>8612.2199999999993</v>
      </c>
      <c r="H33" s="41">
        <f t="shared" ref="H33:H55" si="21">$D$4*12</f>
        <v>1098.96</v>
      </c>
      <c r="I33" s="40">
        <f>$I$32</f>
        <v>587</v>
      </c>
      <c r="J33" s="43">
        <f>SUM($F$33:$I$33)</f>
        <v>29892.799999999996</v>
      </c>
      <c r="K33" s="22"/>
      <c r="L33" s="40"/>
      <c r="M33" s="3"/>
    </row>
    <row r="34" spans="1:13" ht="14.1" customHeight="1" x14ac:dyDescent="0.2">
      <c r="A34" s="38" t="s">
        <v>119</v>
      </c>
      <c r="B34" s="39">
        <f t="shared" si="19"/>
        <v>1306.308</v>
      </c>
      <c r="C34" s="40">
        <f>$G$34/12</f>
        <v>659.68</v>
      </c>
      <c r="D34" s="41">
        <f t="shared" si="20"/>
        <v>91.58</v>
      </c>
      <c r="E34" s="42">
        <f>SUM($B$34:$D$34)</f>
        <v>2057.5679999999998</v>
      </c>
      <c r="F34" s="40">
        <f t="shared" ref="F34:F55" si="22">$F$32</f>
        <v>19594.62</v>
      </c>
      <c r="G34" s="143">
        <v>7916.16</v>
      </c>
      <c r="H34" s="41">
        <f t="shared" si="21"/>
        <v>1098.96</v>
      </c>
      <c r="I34" s="40">
        <f t="shared" ref="I34:I35" si="23">$I$32</f>
        <v>587</v>
      </c>
      <c r="J34" s="43">
        <f>SUM($F$34:$I$34)</f>
        <v>29196.739999999998</v>
      </c>
      <c r="K34" s="22"/>
      <c r="L34" s="40"/>
      <c r="M34" s="3"/>
    </row>
    <row r="35" spans="1:13" ht="14.1" customHeight="1" x14ac:dyDescent="0.2">
      <c r="A35" s="38" t="s">
        <v>120</v>
      </c>
      <c r="B35" s="39">
        <f t="shared" si="19"/>
        <v>1306.308</v>
      </c>
      <c r="C35" s="40">
        <f t="shared" ref="C35:C37" si="24">$G$34/12</f>
        <v>659.68</v>
      </c>
      <c r="D35" s="41">
        <f t="shared" si="20"/>
        <v>91.58</v>
      </c>
      <c r="E35" s="42">
        <f t="shared" ref="E35:E37" si="25">SUM($B$34:$D$34)</f>
        <v>2057.5679999999998</v>
      </c>
      <c r="F35" s="40">
        <f t="shared" si="22"/>
        <v>19594.62</v>
      </c>
      <c r="G35" s="143">
        <f>$G$34</f>
        <v>7916.16</v>
      </c>
      <c r="H35" s="41">
        <f t="shared" si="21"/>
        <v>1098.96</v>
      </c>
      <c r="I35" s="40">
        <f t="shared" si="23"/>
        <v>587</v>
      </c>
      <c r="J35" s="43">
        <f>SUM($F$34:$I$34)</f>
        <v>29196.739999999998</v>
      </c>
      <c r="K35" s="22"/>
      <c r="L35" s="40"/>
      <c r="M35" s="3"/>
    </row>
    <row r="36" spans="1:13" ht="14.1" customHeight="1" x14ac:dyDescent="0.2">
      <c r="A36" s="38" t="s">
        <v>121</v>
      </c>
      <c r="B36" s="39">
        <f t="shared" si="19"/>
        <v>1306.308</v>
      </c>
      <c r="C36" s="40">
        <f t="shared" si="24"/>
        <v>659.68</v>
      </c>
      <c r="D36" s="41">
        <f t="shared" si="20"/>
        <v>91.58</v>
      </c>
      <c r="E36" s="42">
        <f t="shared" si="25"/>
        <v>2057.5679999999998</v>
      </c>
      <c r="F36" s="40">
        <f t="shared" si="22"/>
        <v>19594.62</v>
      </c>
      <c r="G36" s="143">
        <f t="shared" ref="G36" si="26">$G$34</f>
        <v>7916.16</v>
      </c>
      <c r="H36" s="41">
        <f t="shared" si="21"/>
        <v>1098.96</v>
      </c>
      <c r="I36" s="40">
        <f>$I$17</f>
        <v>391.33</v>
      </c>
      <c r="J36" s="43">
        <f>SUM($F$36:$I$36)</f>
        <v>29001.07</v>
      </c>
      <c r="K36" s="22"/>
      <c r="L36" s="40"/>
      <c r="M36" s="3"/>
    </row>
    <row r="37" spans="1:13" ht="14.1" customHeight="1" x14ac:dyDescent="0.2">
      <c r="A37" s="38" t="s">
        <v>122</v>
      </c>
      <c r="B37" s="39">
        <f t="shared" si="19"/>
        <v>1306.308</v>
      </c>
      <c r="C37" s="40">
        <f t="shared" si="24"/>
        <v>659.68</v>
      </c>
      <c r="D37" s="41">
        <f t="shared" si="20"/>
        <v>91.58</v>
      </c>
      <c r="E37" s="42">
        <f t="shared" si="25"/>
        <v>2057.5679999999998</v>
      </c>
      <c r="F37" s="40">
        <f t="shared" si="22"/>
        <v>19594.62</v>
      </c>
      <c r="G37" s="143">
        <f>$G$34</f>
        <v>7916.16</v>
      </c>
      <c r="H37" s="41">
        <f t="shared" si="21"/>
        <v>1098.96</v>
      </c>
      <c r="I37" s="40">
        <f>$I$36</f>
        <v>391.33</v>
      </c>
      <c r="J37" s="43">
        <f>SUM($F$36:$I$36)</f>
        <v>29001.07</v>
      </c>
      <c r="K37" s="22"/>
      <c r="L37" s="40"/>
      <c r="M37" s="3"/>
    </row>
    <row r="38" spans="1:13" ht="14.1" customHeight="1" x14ac:dyDescent="0.2">
      <c r="A38" s="38" t="s">
        <v>123</v>
      </c>
      <c r="B38" s="39">
        <f t="shared" si="19"/>
        <v>1306.308</v>
      </c>
      <c r="C38" s="40">
        <f>$G$38/12</f>
        <v>527.28</v>
      </c>
      <c r="D38" s="41">
        <f t="shared" si="20"/>
        <v>91.58</v>
      </c>
      <c r="E38" s="42">
        <f>SUM($B$38:$D$38)</f>
        <v>1925.1679999999999</v>
      </c>
      <c r="F38" s="40">
        <f t="shared" si="22"/>
        <v>19594.62</v>
      </c>
      <c r="G38" s="143">
        <v>6327.36</v>
      </c>
      <c r="H38" s="41">
        <f t="shared" si="21"/>
        <v>1098.96</v>
      </c>
      <c r="I38" s="40">
        <f>$I$36</f>
        <v>391.33</v>
      </c>
      <c r="J38" s="43">
        <f>SUM($F$38:$I$38)</f>
        <v>27412.27</v>
      </c>
      <c r="K38" s="22"/>
      <c r="L38" s="40"/>
      <c r="M38" s="3"/>
    </row>
    <row r="39" spans="1:13" ht="14.1" customHeight="1" x14ac:dyDescent="0.2">
      <c r="A39" s="38" t="s">
        <v>124</v>
      </c>
      <c r="B39" s="39">
        <f t="shared" si="19"/>
        <v>1306.308</v>
      </c>
      <c r="C39" s="40">
        <f t="shared" ref="C39:C52" si="27">$G$38/12</f>
        <v>527.28</v>
      </c>
      <c r="D39" s="41">
        <f t="shared" si="20"/>
        <v>91.58</v>
      </c>
      <c r="E39" s="42">
        <f t="shared" ref="E39:E52" si="28">SUM($B$38:$D$38)</f>
        <v>1925.1679999999999</v>
      </c>
      <c r="F39" s="40">
        <f t="shared" si="22"/>
        <v>19594.62</v>
      </c>
      <c r="G39" s="143">
        <f>$G$38</f>
        <v>6327.36</v>
      </c>
      <c r="H39" s="41">
        <f t="shared" si="21"/>
        <v>1098.96</v>
      </c>
      <c r="I39" s="40">
        <f>$I$32</f>
        <v>587</v>
      </c>
      <c r="J39" s="43">
        <f>SUM($F$39:$I$39)</f>
        <v>27607.94</v>
      </c>
      <c r="K39" s="22"/>
      <c r="L39" s="40"/>
      <c r="M39" s="3"/>
    </row>
    <row r="40" spans="1:13" ht="14.1" customHeight="1" x14ac:dyDescent="0.2">
      <c r="A40" s="38" t="s">
        <v>125</v>
      </c>
      <c r="B40" s="39">
        <f t="shared" si="19"/>
        <v>1306.308</v>
      </c>
      <c r="C40" s="40">
        <f t="shared" si="27"/>
        <v>527.28</v>
      </c>
      <c r="D40" s="41">
        <f t="shared" si="20"/>
        <v>91.58</v>
      </c>
      <c r="E40" s="42">
        <f t="shared" si="28"/>
        <v>1925.1679999999999</v>
      </c>
      <c r="F40" s="40">
        <f t="shared" si="22"/>
        <v>19594.62</v>
      </c>
      <c r="G40" s="143">
        <f t="shared" ref="G40:G52" si="29">$G$38</f>
        <v>6327.36</v>
      </c>
      <c r="H40" s="41">
        <f t="shared" si="21"/>
        <v>1098.96</v>
      </c>
      <c r="I40" s="40">
        <f>$I$32</f>
        <v>587</v>
      </c>
      <c r="J40" s="43">
        <f>SUM($F$39:$I$39)</f>
        <v>27607.94</v>
      </c>
      <c r="K40" s="22"/>
      <c r="L40" s="40"/>
      <c r="M40" s="3"/>
    </row>
    <row r="41" spans="1:13" ht="14.1" customHeight="1" x14ac:dyDescent="0.2">
      <c r="A41" s="38" t="s">
        <v>126</v>
      </c>
      <c r="B41" s="39">
        <f t="shared" si="19"/>
        <v>1306.308</v>
      </c>
      <c r="C41" s="40">
        <f t="shared" si="27"/>
        <v>527.28</v>
      </c>
      <c r="D41" s="41">
        <f t="shared" si="20"/>
        <v>91.58</v>
      </c>
      <c r="E41" s="42">
        <f t="shared" si="28"/>
        <v>1925.1679999999999</v>
      </c>
      <c r="F41" s="40">
        <f t="shared" si="22"/>
        <v>19594.62</v>
      </c>
      <c r="G41" s="143">
        <f t="shared" si="29"/>
        <v>6327.36</v>
      </c>
      <c r="H41" s="41">
        <f t="shared" si="21"/>
        <v>1098.96</v>
      </c>
      <c r="I41" s="40">
        <f>$I$36</f>
        <v>391.33</v>
      </c>
      <c r="J41" s="43">
        <f>SUM($F$41:$I$41)</f>
        <v>27412.27</v>
      </c>
      <c r="K41" s="22"/>
      <c r="L41" s="40"/>
      <c r="M41" s="3"/>
    </row>
    <row r="42" spans="1:13" ht="14.1" customHeight="1" x14ac:dyDescent="0.2">
      <c r="A42" s="38" t="s">
        <v>127</v>
      </c>
      <c r="B42" s="39">
        <f t="shared" si="19"/>
        <v>1306.308</v>
      </c>
      <c r="C42" s="40">
        <f t="shared" si="27"/>
        <v>527.28</v>
      </c>
      <c r="D42" s="41">
        <f t="shared" si="20"/>
        <v>91.58</v>
      </c>
      <c r="E42" s="42">
        <f t="shared" si="28"/>
        <v>1925.1679999999999</v>
      </c>
      <c r="F42" s="40">
        <f t="shared" si="22"/>
        <v>19594.62</v>
      </c>
      <c r="G42" s="143">
        <f t="shared" si="29"/>
        <v>6327.36</v>
      </c>
      <c r="H42" s="41">
        <f t="shared" si="21"/>
        <v>1098.96</v>
      </c>
      <c r="I42" s="40">
        <f>$I$36</f>
        <v>391.33</v>
      </c>
      <c r="J42" s="43">
        <f>SUM($F$41:$I$41)</f>
        <v>27412.27</v>
      </c>
      <c r="K42" s="22"/>
      <c r="L42" s="40"/>
      <c r="M42" s="3"/>
    </row>
    <row r="43" spans="1:13" ht="14.1" customHeight="1" x14ac:dyDescent="0.2">
      <c r="A43" s="38" t="s">
        <v>128</v>
      </c>
      <c r="B43" s="39">
        <f t="shared" si="19"/>
        <v>1306.308</v>
      </c>
      <c r="C43" s="40">
        <f t="shared" si="27"/>
        <v>527.28</v>
      </c>
      <c r="D43" s="41">
        <f t="shared" si="20"/>
        <v>91.58</v>
      </c>
      <c r="E43" s="42">
        <f t="shared" si="28"/>
        <v>1925.1679999999999</v>
      </c>
      <c r="F43" s="40">
        <f t="shared" si="22"/>
        <v>19594.62</v>
      </c>
      <c r="G43" s="143">
        <f t="shared" si="29"/>
        <v>6327.36</v>
      </c>
      <c r="H43" s="41">
        <f t="shared" si="21"/>
        <v>1098.96</v>
      </c>
      <c r="I43" s="40">
        <f>$I$4</f>
        <v>293.51</v>
      </c>
      <c r="J43" s="43">
        <f>SUM($F$43:$I$43)</f>
        <v>27314.449999999997</v>
      </c>
      <c r="K43" s="22"/>
      <c r="L43" s="40"/>
      <c r="M43" s="3"/>
    </row>
    <row r="44" spans="1:13" ht="14.1" customHeight="1" x14ac:dyDescent="0.2">
      <c r="A44" s="38" t="s">
        <v>129</v>
      </c>
      <c r="B44" s="39">
        <f t="shared" si="19"/>
        <v>1306.308</v>
      </c>
      <c r="C44" s="40">
        <f t="shared" si="27"/>
        <v>527.28</v>
      </c>
      <c r="D44" s="41">
        <f t="shared" si="20"/>
        <v>91.58</v>
      </c>
      <c r="E44" s="42">
        <f t="shared" si="28"/>
        <v>1925.1679999999999</v>
      </c>
      <c r="F44" s="40">
        <f t="shared" si="22"/>
        <v>19594.62</v>
      </c>
      <c r="G44" s="143">
        <f t="shared" si="29"/>
        <v>6327.36</v>
      </c>
      <c r="H44" s="41">
        <f t="shared" si="21"/>
        <v>1098.96</v>
      </c>
      <c r="I44" s="40">
        <f>$I$43</f>
        <v>293.51</v>
      </c>
      <c r="J44" s="43">
        <f t="shared" ref="J44:J45" si="30">SUM($F$43:$I$43)</f>
        <v>27314.449999999997</v>
      </c>
      <c r="K44" s="22"/>
      <c r="L44" s="40"/>
      <c r="M44" s="3"/>
    </row>
    <row r="45" spans="1:13" ht="14.1" customHeight="1" x14ac:dyDescent="0.2">
      <c r="A45" s="38" t="s">
        <v>130</v>
      </c>
      <c r="B45" s="39">
        <f t="shared" si="19"/>
        <v>1306.308</v>
      </c>
      <c r="C45" s="40">
        <f t="shared" si="27"/>
        <v>527.28</v>
      </c>
      <c r="D45" s="41">
        <f t="shared" si="20"/>
        <v>91.58</v>
      </c>
      <c r="E45" s="42">
        <f t="shared" si="28"/>
        <v>1925.1679999999999</v>
      </c>
      <c r="F45" s="40">
        <f t="shared" si="22"/>
        <v>19594.62</v>
      </c>
      <c r="G45" s="143">
        <f t="shared" si="29"/>
        <v>6327.36</v>
      </c>
      <c r="H45" s="41">
        <f t="shared" si="21"/>
        <v>1098.96</v>
      </c>
      <c r="I45" s="40">
        <f>$I$43</f>
        <v>293.51</v>
      </c>
      <c r="J45" s="43">
        <f t="shared" si="30"/>
        <v>27314.449999999997</v>
      </c>
      <c r="K45" s="22"/>
      <c r="L45" s="40"/>
      <c r="M45" s="3"/>
    </row>
    <row r="46" spans="1:13" ht="14.1" customHeight="1" x14ac:dyDescent="0.2">
      <c r="A46" s="38" t="s">
        <v>131</v>
      </c>
      <c r="B46" s="39">
        <f t="shared" si="19"/>
        <v>1306.308</v>
      </c>
      <c r="C46" s="40">
        <f t="shared" si="27"/>
        <v>527.28</v>
      </c>
      <c r="D46" s="41">
        <f t="shared" si="20"/>
        <v>91.58</v>
      </c>
      <c r="E46" s="42">
        <f t="shared" si="28"/>
        <v>1925.1679999999999</v>
      </c>
      <c r="F46" s="40">
        <f t="shared" si="22"/>
        <v>19594.62</v>
      </c>
      <c r="G46" s="143">
        <f t="shared" si="29"/>
        <v>6327.36</v>
      </c>
      <c r="H46" s="41">
        <f t="shared" si="21"/>
        <v>1098.96</v>
      </c>
      <c r="I46" s="40">
        <f>$I$36</f>
        <v>391.33</v>
      </c>
      <c r="J46" s="43">
        <f>SUM($F$41:$I$41)</f>
        <v>27412.27</v>
      </c>
      <c r="K46" s="22"/>
      <c r="L46" s="40"/>
      <c r="M46" s="3"/>
    </row>
    <row r="47" spans="1:13" ht="14.1" customHeight="1" x14ac:dyDescent="0.2">
      <c r="A47" s="38" t="s">
        <v>132</v>
      </c>
      <c r="B47" s="39">
        <f t="shared" si="19"/>
        <v>1306.308</v>
      </c>
      <c r="C47" s="40">
        <f t="shared" si="27"/>
        <v>527.28</v>
      </c>
      <c r="D47" s="41">
        <f t="shared" si="20"/>
        <v>91.58</v>
      </c>
      <c r="E47" s="42">
        <f t="shared" si="28"/>
        <v>1925.1679999999999</v>
      </c>
      <c r="F47" s="40">
        <f t="shared" si="22"/>
        <v>19594.62</v>
      </c>
      <c r="G47" s="143">
        <f t="shared" si="29"/>
        <v>6327.36</v>
      </c>
      <c r="H47" s="41">
        <f t="shared" si="21"/>
        <v>1098.96</v>
      </c>
      <c r="I47" s="40">
        <f>$I$43</f>
        <v>293.51</v>
      </c>
      <c r="J47" s="43">
        <f>SUM($F$43:$I$43)</f>
        <v>27314.449999999997</v>
      </c>
      <c r="K47" s="22"/>
      <c r="L47" s="40"/>
      <c r="M47" s="3"/>
    </row>
    <row r="48" spans="1:13" ht="14.1" customHeight="1" x14ac:dyDescent="0.2">
      <c r="A48" s="38" t="s">
        <v>133</v>
      </c>
      <c r="B48" s="39">
        <f t="shared" si="19"/>
        <v>1306.308</v>
      </c>
      <c r="C48" s="40">
        <f t="shared" si="27"/>
        <v>527.28</v>
      </c>
      <c r="D48" s="41">
        <f t="shared" si="20"/>
        <v>91.58</v>
      </c>
      <c r="E48" s="42">
        <f t="shared" si="28"/>
        <v>1925.1679999999999</v>
      </c>
      <c r="F48" s="40">
        <f t="shared" si="22"/>
        <v>19594.62</v>
      </c>
      <c r="G48" s="143">
        <f t="shared" si="29"/>
        <v>6327.36</v>
      </c>
      <c r="H48" s="41">
        <f>$D$4*12</f>
        <v>1098.96</v>
      </c>
      <c r="I48" s="40">
        <f>$I$36</f>
        <v>391.33</v>
      </c>
      <c r="J48" s="43">
        <f>SUM($F$41:$I$41)</f>
        <v>27412.27</v>
      </c>
      <c r="K48" s="22"/>
      <c r="L48" s="40"/>
      <c r="M48" s="3"/>
    </row>
    <row r="49" spans="1:13" ht="14.1" customHeight="1" x14ac:dyDescent="0.2">
      <c r="A49" s="38" t="s">
        <v>134</v>
      </c>
      <c r="B49" s="39">
        <f t="shared" si="19"/>
        <v>1306.308</v>
      </c>
      <c r="C49" s="40">
        <f t="shared" si="27"/>
        <v>527.28</v>
      </c>
      <c r="D49" s="41">
        <f t="shared" si="20"/>
        <v>91.58</v>
      </c>
      <c r="E49" s="42">
        <f t="shared" si="28"/>
        <v>1925.1679999999999</v>
      </c>
      <c r="F49" s="40">
        <f t="shared" si="22"/>
        <v>19594.62</v>
      </c>
      <c r="G49" s="143">
        <f t="shared" si="29"/>
        <v>6327.36</v>
      </c>
      <c r="H49" s="41">
        <f t="shared" si="21"/>
        <v>1098.96</v>
      </c>
      <c r="I49" s="40">
        <f>$I$32</f>
        <v>587</v>
      </c>
      <c r="J49" s="43">
        <f>SUM($F$49:$I$49)</f>
        <v>27607.94</v>
      </c>
      <c r="K49" s="22"/>
      <c r="L49" s="40"/>
      <c r="M49" s="3"/>
    </row>
    <row r="50" spans="1:13" ht="14.1" customHeight="1" x14ac:dyDescent="0.2">
      <c r="A50" s="38" t="s">
        <v>135</v>
      </c>
      <c r="B50" s="39">
        <f t="shared" si="19"/>
        <v>1306.308</v>
      </c>
      <c r="C50" s="40">
        <f t="shared" si="27"/>
        <v>527.28</v>
      </c>
      <c r="D50" s="41">
        <f t="shared" si="20"/>
        <v>91.58</v>
      </c>
      <c r="E50" s="42">
        <f t="shared" si="28"/>
        <v>1925.1679999999999</v>
      </c>
      <c r="F50" s="40">
        <f t="shared" si="22"/>
        <v>19594.62</v>
      </c>
      <c r="G50" s="143">
        <f t="shared" si="29"/>
        <v>6327.36</v>
      </c>
      <c r="H50" s="41">
        <f t="shared" si="21"/>
        <v>1098.96</v>
      </c>
      <c r="I50" s="40">
        <f>$I$36</f>
        <v>391.33</v>
      </c>
      <c r="J50" s="43">
        <f>SUM($F$41:$I$41)</f>
        <v>27412.27</v>
      </c>
      <c r="K50" s="22"/>
      <c r="L50" s="40"/>
      <c r="M50" s="3"/>
    </row>
    <row r="51" spans="1:13" ht="14.1" customHeight="1" x14ac:dyDescent="0.2">
      <c r="A51" s="38" t="s">
        <v>136</v>
      </c>
      <c r="B51" s="39">
        <f t="shared" si="19"/>
        <v>1306.308</v>
      </c>
      <c r="C51" s="40">
        <f t="shared" si="27"/>
        <v>527.28</v>
      </c>
      <c r="D51" s="41">
        <f t="shared" si="20"/>
        <v>91.58</v>
      </c>
      <c r="E51" s="42">
        <f t="shared" si="28"/>
        <v>1925.1679999999999</v>
      </c>
      <c r="F51" s="40">
        <f t="shared" si="22"/>
        <v>19594.62</v>
      </c>
      <c r="G51" s="143">
        <f t="shared" si="29"/>
        <v>6327.36</v>
      </c>
      <c r="H51" s="41">
        <f t="shared" si="21"/>
        <v>1098.96</v>
      </c>
      <c r="I51" s="40">
        <f>$I$43</f>
        <v>293.51</v>
      </c>
      <c r="J51" s="43">
        <f>SUM($F$43:$I$43)</f>
        <v>27314.449999999997</v>
      </c>
      <c r="K51" s="22"/>
      <c r="L51" s="40"/>
      <c r="M51" s="3"/>
    </row>
    <row r="52" spans="1:13" ht="14.1" customHeight="1" x14ac:dyDescent="0.2">
      <c r="A52" s="38" t="s">
        <v>137</v>
      </c>
      <c r="B52" s="39">
        <f t="shared" si="19"/>
        <v>1306.308</v>
      </c>
      <c r="C52" s="40">
        <f t="shared" si="27"/>
        <v>527.28</v>
      </c>
      <c r="D52" s="41">
        <f t="shared" si="20"/>
        <v>91.58</v>
      </c>
      <c r="E52" s="42">
        <f t="shared" si="28"/>
        <v>1925.1679999999999</v>
      </c>
      <c r="F52" s="40">
        <f t="shared" si="22"/>
        <v>19594.62</v>
      </c>
      <c r="G52" s="143">
        <f t="shared" si="29"/>
        <v>6327.36</v>
      </c>
      <c r="H52" s="41">
        <f t="shared" si="21"/>
        <v>1098.96</v>
      </c>
      <c r="I52" s="40">
        <f>$I$43</f>
        <v>293.51</v>
      </c>
      <c r="J52" s="43">
        <f>SUM($F$43:$I$43)</f>
        <v>27314.449999999997</v>
      </c>
      <c r="K52" s="22"/>
      <c r="L52" s="40"/>
      <c r="M52" s="3"/>
    </row>
    <row r="53" spans="1:13" ht="14.1" customHeight="1" x14ac:dyDescent="0.2">
      <c r="A53" s="38" t="s">
        <v>138</v>
      </c>
      <c r="B53" s="39">
        <f t="shared" si="19"/>
        <v>1306.308</v>
      </c>
      <c r="C53" s="40">
        <f>$G$34/12</f>
        <v>659.68</v>
      </c>
      <c r="D53" s="41">
        <f t="shared" si="20"/>
        <v>91.58</v>
      </c>
      <c r="E53" s="42">
        <f>SUM($B$53:$D$53)</f>
        <v>2057.5679999999998</v>
      </c>
      <c r="F53" s="40">
        <f t="shared" si="22"/>
        <v>19594.62</v>
      </c>
      <c r="G53" s="143">
        <f>$G$34</f>
        <v>7916.16</v>
      </c>
      <c r="H53" s="41">
        <f t="shared" si="21"/>
        <v>1098.96</v>
      </c>
      <c r="I53" s="40">
        <f>$I$36</f>
        <v>391.33</v>
      </c>
      <c r="J53" s="43">
        <f>SUM($F$36:$I$36)</f>
        <v>29001.07</v>
      </c>
      <c r="K53" s="22"/>
      <c r="L53" s="40"/>
      <c r="M53" s="3"/>
    </row>
    <row r="54" spans="1:13" ht="14.1" customHeight="1" x14ac:dyDescent="0.2">
      <c r="A54" s="38" t="s">
        <v>139</v>
      </c>
      <c r="B54" s="39">
        <f t="shared" si="19"/>
        <v>1306.308</v>
      </c>
      <c r="C54" s="40">
        <f>$G$34/12</f>
        <v>659.68</v>
      </c>
      <c r="D54" s="41">
        <f t="shared" si="20"/>
        <v>91.58</v>
      </c>
      <c r="E54" s="42">
        <f>SUM($B$53:$D$53)</f>
        <v>2057.5679999999998</v>
      </c>
      <c r="F54" s="40">
        <f t="shared" si="22"/>
        <v>19594.62</v>
      </c>
      <c r="G54" s="143">
        <f>$G$34</f>
        <v>7916.16</v>
      </c>
      <c r="H54" s="41">
        <f t="shared" si="21"/>
        <v>1098.96</v>
      </c>
      <c r="I54" s="40">
        <f>$I$43</f>
        <v>293.51</v>
      </c>
      <c r="J54" s="43">
        <f>SUM($F$54:$I$54)</f>
        <v>28903.249999999996</v>
      </c>
      <c r="K54" s="22"/>
      <c r="L54" s="40"/>
      <c r="M54" s="3"/>
    </row>
    <row r="55" spans="1:13" ht="14.1" customHeight="1" x14ac:dyDescent="0.2">
      <c r="A55" s="38" t="s">
        <v>140</v>
      </c>
      <c r="B55" s="39">
        <f t="shared" si="19"/>
        <v>1306.308</v>
      </c>
      <c r="C55" s="40">
        <f>$G$38/12</f>
        <v>527.28</v>
      </c>
      <c r="D55" s="41">
        <f t="shared" si="20"/>
        <v>91.58</v>
      </c>
      <c r="E55" s="42">
        <f>SUM($B$38:$D$38)</f>
        <v>1925.1679999999999</v>
      </c>
      <c r="F55" s="40">
        <f t="shared" si="22"/>
        <v>19594.62</v>
      </c>
      <c r="G55" s="143">
        <f>$G$38</f>
        <v>6327.36</v>
      </c>
      <c r="H55" s="41">
        <f t="shared" si="21"/>
        <v>1098.96</v>
      </c>
      <c r="I55" s="40" t="s">
        <v>247</v>
      </c>
      <c r="J55" s="43">
        <f>SUM($F$43:$I$43)</f>
        <v>27314.449999999997</v>
      </c>
      <c r="K55" s="22"/>
      <c r="L55" s="40"/>
      <c r="M55" s="3"/>
    </row>
    <row r="56" spans="1:13" ht="14.1" customHeight="1" x14ac:dyDescent="0.2">
      <c r="A56" s="38"/>
      <c r="B56" s="45"/>
      <c r="C56" s="45"/>
      <c r="D56" s="46"/>
      <c r="E56" s="47"/>
      <c r="F56" s="40"/>
      <c r="G56" s="48"/>
      <c r="H56" s="46"/>
      <c r="I56" s="45"/>
      <c r="J56" s="49"/>
      <c r="K56" s="22"/>
      <c r="L56" s="45"/>
      <c r="M56" s="3"/>
    </row>
    <row r="57" spans="1:13" ht="14.1" customHeight="1" x14ac:dyDescent="0.2">
      <c r="A57" s="50" t="s">
        <v>83</v>
      </c>
      <c r="B57" s="49" t="s">
        <v>4</v>
      </c>
      <c r="C57" s="49" t="s">
        <v>84</v>
      </c>
      <c r="D57" s="49" t="s">
        <v>85</v>
      </c>
      <c r="E57" s="49" t="s">
        <v>70</v>
      </c>
      <c r="F57" s="49" t="s">
        <v>4</v>
      </c>
      <c r="G57" s="49" t="s">
        <v>84</v>
      </c>
      <c r="H57" s="49" t="s">
        <v>85</v>
      </c>
      <c r="I57" s="49" t="s">
        <v>86</v>
      </c>
      <c r="J57" s="49" t="s">
        <v>70</v>
      </c>
      <c r="K57" s="49" t="s">
        <v>87</v>
      </c>
      <c r="L57" s="49" t="s">
        <v>88</v>
      </c>
      <c r="M57" s="3"/>
    </row>
    <row r="58" spans="1:13" ht="14.1" customHeight="1" x14ac:dyDescent="0.2">
      <c r="A58" s="50" t="s">
        <v>141</v>
      </c>
      <c r="B58" s="49" t="s">
        <v>90</v>
      </c>
      <c r="C58" s="49" t="s">
        <v>90</v>
      </c>
      <c r="D58" s="49" t="s">
        <v>90</v>
      </c>
      <c r="E58" s="49" t="s">
        <v>90</v>
      </c>
      <c r="F58" s="49" t="s">
        <v>91</v>
      </c>
      <c r="G58" s="49" t="s">
        <v>91</v>
      </c>
      <c r="H58" s="49" t="s">
        <v>91</v>
      </c>
      <c r="I58" s="49" t="s">
        <v>91</v>
      </c>
      <c r="J58" s="49" t="s">
        <v>91</v>
      </c>
      <c r="K58" s="49">
        <f>K3</f>
        <v>2023</v>
      </c>
      <c r="L58" s="49" t="s">
        <v>92</v>
      </c>
      <c r="M58" s="3"/>
    </row>
    <row r="59" spans="1:13" ht="14.1" customHeight="1" x14ac:dyDescent="0.2">
      <c r="A59" s="38" t="s">
        <v>142</v>
      </c>
      <c r="B59" s="39">
        <f>$F$59/15</f>
        <v>1142.7426666666665</v>
      </c>
      <c r="C59" s="40">
        <f>$G$59/12</f>
        <v>359.35500000000002</v>
      </c>
      <c r="D59" s="41">
        <f>$H$4/12</f>
        <v>91.58</v>
      </c>
      <c r="E59" s="42">
        <f>SUM($B$59:$D$59)</f>
        <v>1593.6776666666665</v>
      </c>
      <c r="F59" s="40">
        <v>17141.14</v>
      </c>
      <c r="G59" s="143">
        <v>4312.26</v>
      </c>
      <c r="H59" s="41">
        <f>$D$4*12</f>
        <v>1098.96</v>
      </c>
      <c r="I59" s="40">
        <f>$I$32</f>
        <v>587</v>
      </c>
      <c r="J59" s="43">
        <f>SUM($F$59:$I$59)</f>
        <v>23139.360000000001</v>
      </c>
      <c r="K59" s="141">
        <v>29.63</v>
      </c>
      <c r="L59" s="40">
        <v>0</v>
      </c>
      <c r="M59" s="3"/>
    </row>
    <row r="60" spans="1:13" ht="14.1" customHeight="1" x14ac:dyDescent="0.2">
      <c r="A60" s="38" t="s">
        <v>143</v>
      </c>
      <c r="B60" s="39">
        <f t="shared" ref="B60:B75" si="31">$F$59/15</f>
        <v>1142.7426666666665</v>
      </c>
      <c r="C60" s="40">
        <f t="shared" ref="C60:C75" si="32">$G$59/12</f>
        <v>359.35500000000002</v>
      </c>
      <c r="D60" s="41">
        <f t="shared" ref="D60:D75" si="33">$H$4/12</f>
        <v>91.58</v>
      </c>
      <c r="E60" s="42">
        <f t="shared" ref="E60:E75" si="34">SUM($B$59:$D$59)</f>
        <v>1593.6776666666665</v>
      </c>
      <c r="F60" s="40">
        <f>$F$59</f>
        <v>17141.14</v>
      </c>
      <c r="G60" s="143">
        <f>$G$59</f>
        <v>4312.26</v>
      </c>
      <c r="H60" s="41">
        <f t="shared" ref="H60:H75" si="35">$D$4*12</f>
        <v>1098.96</v>
      </c>
      <c r="I60" s="40">
        <f>$I$32</f>
        <v>587</v>
      </c>
      <c r="J60" s="43">
        <f>SUM($F$59:$I$59)</f>
        <v>23139.360000000001</v>
      </c>
      <c r="K60" s="51" t="s">
        <v>87</v>
      </c>
      <c r="L60" s="51" t="s">
        <v>88</v>
      </c>
      <c r="M60" s="3"/>
    </row>
    <row r="61" spans="1:13" ht="14.1" customHeight="1" x14ac:dyDescent="0.2">
      <c r="A61" s="38" t="s">
        <v>144</v>
      </c>
      <c r="B61" s="39">
        <f t="shared" si="31"/>
        <v>1142.7426666666665</v>
      </c>
      <c r="C61" s="40">
        <f t="shared" si="32"/>
        <v>359.35500000000002</v>
      </c>
      <c r="D61" s="41">
        <f t="shared" si="33"/>
        <v>91.58</v>
      </c>
      <c r="E61" s="42">
        <f t="shared" si="34"/>
        <v>1593.6776666666665</v>
      </c>
      <c r="F61" s="40">
        <f t="shared" ref="F61:F75" si="36">$F$59</f>
        <v>17141.14</v>
      </c>
      <c r="G61" s="143">
        <f t="shared" ref="G61:G75" si="37">$G$59</f>
        <v>4312.26</v>
      </c>
      <c r="H61" s="41">
        <f t="shared" si="35"/>
        <v>1098.96</v>
      </c>
      <c r="I61" s="40">
        <f>$I$32</f>
        <v>587</v>
      </c>
      <c r="J61" s="43">
        <f>SUM($F$59:$I$59)</f>
        <v>23139.360000000001</v>
      </c>
      <c r="K61" s="51">
        <f>K3</f>
        <v>2023</v>
      </c>
      <c r="L61" s="51" t="s">
        <v>92</v>
      </c>
      <c r="M61" s="3"/>
    </row>
    <row r="62" spans="1:13" ht="14.1" customHeight="1" x14ac:dyDescent="0.2">
      <c r="A62" s="38" t="s">
        <v>145</v>
      </c>
      <c r="B62" s="39">
        <f t="shared" si="31"/>
        <v>1142.7426666666665</v>
      </c>
      <c r="C62" s="40">
        <f t="shared" si="32"/>
        <v>359.35500000000002</v>
      </c>
      <c r="D62" s="41">
        <f t="shared" si="33"/>
        <v>91.58</v>
      </c>
      <c r="E62" s="42">
        <f t="shared" si="34"/>
        <v>1593.6776666666665</v>
      </c>
      <c r="F62" s="40">
        <f t="shared" si="36"/>
        <v>17141.14</v>
      </c>
      <c r="G62" s="143">
        <f t="shared" si="37"/>
        <v>4312.26</v>
      </c>
      <c r="H62" s="41">
        <f t="shared" si="35"/>
        <v>1098.96</v>
      </c>
      <c r="I62" s="40">
        <f>$I$17</f>
        <v>391.33</v>
      </c>
      <c r="J62" s="43">
        <f>SUM($F$62:$I$62)</f>
        <v>22943.690000000002</v>
      </c>
      <c r="K62" s="142">
        <v>19.79</v>
      </c>
      <c r="L62" s="40">
        <v>0</v>
      </c>
      <c r="M62" s="3"/>
    </row>
    <row r="63" spans="1:13" ht="14.1" customHeight="1" x14ac:dyDescent="0.2">
      <c r="A63" s="38" t="s">
        <v>146</v>
      </c>
      <c r="B63" s="39">
        <f t="shared" si="31"/>
        <v>1142.7426666666665</v>
      </c>
      <c r="C63" s="40">
        <f t="shared" si="32"/>
        <v>359.35500000000002</v>
      </c>
      <c r="D63" s="41">
        <f t="shared" si="33"/>
        <v>91.58</v>
      </c>
      <c r="E63" s="42">
        <f t="shared" si="34"/>
        <v>1593.6776666666665</v>
      </c>
      <c r="F63" s="40">
        <f t="shared" si="36"/>
        <v>17141.14</v>
      </c>
      <c r="G63" s="143">
        <f t="shared" si="37"/>
        <v>4312.26</v>
      </c>
      <c r="H63" s="41">
        <f t="shared" si="35"/>
        <v>1098.96</v>
      </c>
      <c r="I63" s="40">
        <f>$I$62</f>
        <v>391.33</v>
      </c>
      <c r="J63" s="43">
        <f>SUM($F$62:$I$62)</f>
        <v>22943.690000000002</v>
      </c>
      <c r="K63" s="22"/>
      <c r="L63" s="40"/>
      <c r="M63" s="3"/>
    </row>
    <row r="64" spans="1:13" ht="14.1" customHeight="1" x14ac:dyDescent="0.2">
      <c r="A64" s="38" t="s">
        <v>147</v>
      </c>
      <c r="B64" s="39">
        <f t="shared" si="31"/>
        <v>1142.7426666666665</v>
      </c>
      <c r="C64" s="40">
        <f t="shared" si="32"/>
        <v>359.35500000000002</v>
      </c>
      <c r="D64" s="41">
        <f t="shared" si="33"/>
        <v>91.58</v>
      </c>
      <c r="E64" s="42">
        <f t="shared" si="34"/>
        <v>1593.6776666666665</v>
      </c>
      <c r="F64" s="40">
        <f t="shared" si="36"/>
        <v>17141.14</v>
      </c>
      <c r="G64" s="143">
        <f t="shared" si="37"/>
        <v>4312.26</v>
      </c>
      <c r="H64" s="41">
        <f t="shared" si="35"/>
        <v>1098.96</v>
      </c>
      <c r="I64" s="40">
        <f>$I$62</f>
        <v>391.33</v>
      </c>
      <c r="J64" s="43">
        <f>SUM($F$62:$I$62)</f>
        <v>22943.690000000002</v>
      </c>
      <c r="K64" s="22"/>
      <c r="L64" s="40"/>
      <c r="M64" s="3"/>
    </row>
    <row r="65" spans="1:13" ht="14.1" customHeight="1" x14ac:dyDescent="0.2">
      <c r="A65" s="38" t="s">
        <v>148</v>
      </c>
      <c r="B65" s="39">
        <f t="shared" si="31"/>
        <v>1142.7426666666665</v>
      </c>
      <c r="C65" s="40">
        <f t="shared" si="32"/>
        <v>359.35500000000002</v>
      </c>
      <c r="D65" s="41">
        <f t="shared" si="33"/>
        <v>91.58</v>
      </c>
      <c r="E65" s="42">
        <f t="shared" si="34"/>
        <v>1593.6776666666665</v>
      </c>
      <c r="F65" s="40">
        <f t="shared" si="36"/>
        <v>17141.14</v>
      </c>
      <c r="G65" s="143">
        <f t="shared" si="37"/>
        <v>4312.26</v>
      </c>
      <c r="H65" s="41">
        <f t="shared" si="35"/>
        <v>1098.96</v>
      </c>
      <c r="I65" s="40">
        <f>$I$32</f>
        <v>587</v>
      </c>
      <c r="J65" s="43">
        <f>SUM($F$59:$I$59)</f>
        <v>23139.360000000001</v>
      </c>
      <c r="K65" s="22"/>
      <c r="L65" s="40"/>
      <c r="M65" s="3"/>
    </row>
    <row r="66" spans="1:13" ht="14.1" customHeight="1" x14ac:dyDescent="0.2">
      <c r="A66" s="38" t="s">
        <v>149</v>
      </c>
      <c r="B66" s="39">
        <f t="shared" si="31"/>
        <v>1142.7426666666665</v>
      </c>
      <c r="C66" s="40">
        <f t="shared" si="32"/>
        <v>359.35500000000002</v>
      </c>
      <c r="D66" s="41">
        <f t="shared" si="33"/>
        <v>91.58</v>
      </c>
      <c r="E66" s="42">
        <f t="shared" si="34"/>
        <v>1593.6776666666665</v>
      </c>
      <c r="F66" s="40">
        <f t="shared" si="36"/>
        <v>17141.14</v>
      </c>
      <c r="G66" s="143">
        <f t="shared" si="37"/>
        <v>4312.26</v>
      </c>
      <c r="H66" s="41">
        <f t="shared" si="35"/>
        <v>1098.96</v>
      </c>
      <c r="I66" s="40">
        <f>$I$62</f>
        <v>391.33</v>
      </c>
      <c r="J66" s="43">
        <f>SUM($F$62:$I$62)</f>
        <v>22943.690000000002</v>
      </c>
      <c r="K66" s="22"/>
      <c r="L66" s="40"/>
      <c r="M66" s="3"/>
    </row>
    <row r="67" spans="1:13" ht="14.1" customHeight="1" x14ac:dyDescent="0.2">
      <c r="A67" s="38" t="s">
        <v>150</v>
      </c>
      <c r="B67" s="39">
        <f t="shared" si="31"/>
        <v>1142.7426666666665</v>
      </c>
      <c r="C67" s="40">
        <f t="shared" si="32"/>
        <v>359.35500000000002</v>
      </c>
      <c r="D67" s="41">
        <f t="shared" si="33"/>
        <v>91.58</v>
      </c>
      <c r="E67" s="42">
        <f t="shared" si="34"/>
        <v>1593.6776666666665</v>
      </c>
      <c r="F67" s="40">
        <f t="shared" si="36"/>
        <v>17141.14</v>
      </c>
      <c r="G67" s="143">
        <f t="shared" si="37"/>
        <v>4312.26</v>
      </c>
      <c r="H67" s="41">
        <f t="shared" si="35"/>
        <v>1098.96</v>
      </c>
      <c r="I67" s="40">
        <f>$I$32</f>
        <v>587</v>
      </c>
      <c r="J67" s="43">
        <f>SUM($F$59:$I$59)</f>
        <v>23139.360000000001</v>
      </c>
      <c r="K67" s="22"/>
      <c r="L67" s="40"/>
      <c r="M67" s="3"/>
    </row>
    <row r="68" spans="1:13" ht="14.1" customHeight="1" x14ac:dyDescent="0.2">
      <c r="A68" s="38" t="s">
        <v>151</v>
      </c>
      <c r="B68" s="39">
        <f t="shared" si="31"/>
        <v>1142.7426666666665</v>
      </c>
      <c r="C68" s="40">
        <f t="shared" si="32"/>
        <v>359.35500000000002</v>
      </c>
      <c r="D68" s="41">
        <f t="shared" si="33"/>
        <v>91.58</v>
      </c>
      <c r="E68" s="42">
        <f t="shared" si="34"/>
        <v>1593.6776666666665</v>
      </c>
      <c r="F68" s="40">
        <f t="shared" si="36"/>
        <v>17141.14</v>
      </c>
      <c r="G68" s="143">
        <f t="shared" si="37"/>
        <v>4312.26</v>
      </c>
      <c r="H68" s="41">
        <f t="shared" si="35"/>
        <v>1098.96</v>
      </c>
      <c r="I68" s="40">
        <f>$I$62</f>
        <v>391.33</v>
      </c>
      <c r="J68" s="43">
        <f>SUM($F$62:$I$62)</f>
        <v>22943.690000000002</v>
      </c>
      <c r="K68" s="22"/>
      <c r="L68" s="40"/>
      <c r="M68" s="3"/>
    </row>
    <row r="69" spans="1:13" ht="14.1" customHeight="1" x14ac:dyDescent="0.2">
      <c r="A69" s="38" t="s">
        <v>152</v>
      </c>
      <c r="B69" s="39">
        <f t="shared" si="31"/>
        <v>1142.7426666666665</v>
      </c>
      <c r="C69" s="40">
        <f t="shared" si="32"/>
        <v>359.35500000000002</v>
      </c>
      <c r="D69" s="41">
        <f t="shared" si="33"/>
        <v>91.58</v>
      </c>
      <c r="E69" s="42">
        <f t="shared" si="34"/>
        <v>1593.6776666666665</v>
      </c>
      <c r="F69" s="40">
        <f t="shared" si="36"/>
        <v>17141.14</v>
      </c>
      <c r="G69" s="143">
        <f t="shared" si="37"/>
        <v>4312.26</v>
      </c>
      <c r="H69" s="41">
        <f t="shared" si="35"/>
        <v>1098.96</v>
      </c>
      <c r="I69" s="40">
        <f>$I$62</f>
        <v>391.33</v>
      </c>
      <c r="J69" s="43">
        <f>SUM($F$62:$I$62)</f>
        <v>22943.690000000002</v>
      </c>
      <c r="K69" s="22"/>
      <c r="L69" s="40"/>
      <c r="M69" s="3"/>
    </row>
    <row r="70" spans="1:13" ht="14.1" customHeight="1" x14ac:dyDescent="0.2">
      <c r="A70" s="38" t="s">
        <v>153</v>
      </c>
      <c r="B70" s="39">
        <f t="shared" si="31"/>
        <v>1142.7426666666665</v>
      </c>
      <c r="C70" s="40">
        <f t="shared" si="32"/>
        <v>359.35500000000002</v>
      </c>
      <c r="D70" s="41">
        <f t="shared" si="33"/>
        <v>91.58</v>
      </c>
      <c r="E70" s="42">
        <f t="shared" si="34"/>
        <v>1593.6776666666665</v>
      </c>
      <c r="F70" s="40">
        <f t="shared" si="36"/>
        <v>17141.14</v>
      </c>
      <c r="G70" s="143">
        <f t="shared" si="37"/>
        <v>4312.26</v>
      </c>
      <c r="H70" s="41">
        <f t="shared" si="35"/>
        <v>1098.96</v>
      </c>
      <c r="I70" s="40">
        <f>$I$32</f>
        <v>587</v>
      </c>
      <c r="J70" s="43">
        <f>SUM($F$59:$I$59)</f>
        <v>23139.360000000001</v>
      </c>
      <c r="K70" s="22"/>
      <c r="L70" s="40"/>
      <c r="M70" s="3"/>
    </row>
    <row r="71" spans="1:13" ht="14.1" customHeight="1" x14ac:dyDescent="0.2">
      <c r="A71" s="38" t="s">
        <v>154</v>
      </c>
      <c r="B71" s="39">
        <f t="shared" si="31"/>
        <v>1142.7426666666665</v>
      </c>
      <c r="C71" s="40">
        <f t="shared" si="32"/>
        <v>359.35500000000002</v>
      </c>
      <c r="D71" s="41">
        <f t="shared" si="33"/>
        <v>91.58</v>
      </c>
      <c r="E71" s="42">
        <f t="shared" si="34"/>
        <v>1593.6776666666665</v>
      </c>
      <c r="F71" s="40">
        <f t="shared" si="36"/>
        <v>17141.14</v>
      </c>
      <c r="G71" s="143">
        <f t="shared" si="37"/>
        <v>4312.26</v>
      </c>
      <c r="H71" s="41">
        <f t="shared" si="35"/>
        <v>1098.96</v>
      </c>
      <c r="I71" s="40">
        <f>$I$32</f>
        <v>587</v>
      </c>
      <c r="J71" s="43">
        <f>SUM($F$59:$I$59)</f>
        <v>23139.360000000001</v>
      </c>
      <c r="K71" s="22"/>
      <c r="L71" s="40"/>
      <c r="M71" s="3"/>
    </row>
    <row r="72" spans="1:13" ht="14.1" customHeight="1" x14ac:dyDescent="0.2">
      <c r="A72" s="38" t="s">
        <v>155</v>
      </c>
      <c r="B72" s="39">
        <f t="shared" si="31"/>
        <v>1142.7426666666665</v>
      </c>
      <c r="C72" s="40">
        <f t="shared" si="32"/>
        <v>359.35500000000002</v>
      </c>
      <c r="D72" s="41">
        <f t="shared" si="33"/>
        <v>91.58</v>
      </c>
      <c r="E72" s="42">
        <f t="shared" si="34"/>
        <v>1593.6776666666665</v>
      </c>
      <c r="F72" s="40">
        <f t="shared" si="36"/>
        <v>17141.14</v>
      </c>
      <c r="G72" s="143">
        <f t="shared" si="37"/>
        <v>4312.26</v>
      </c>
      <c r="H72" s="41">
        <f t="shared" si="35"/>
        <v>1098.96</v>
      </c>
      <c r="I72" s="40">
        <f>$I$62</f>
        <v>391.33</v>
      </c>
      <c r="J72" s="43">
        <f>SUM($F$62:$I$62)</f>
        <v>22943.690000000002</v>
      </c>
      <c r="K72" s="22"/>
      <c r="L72" s="40"/>
      <c r="M72" s="3"/>
    </row>
    <row r="73" spans="1:13" ht="14.1" customHeight="1" x14ac:dyDescent="0.2">
      <c r="A73" s="38" t="s">
        <v>156</v>
      </c>
      <c r="B73" s="39">
        <f t="shared" si="31"/>
        <v>1142.7426666666665</v>
      </c>
      <c r="C73" s="40">
        <f t="shared" si="32"/>
        <v>359.35500000000002</v>
      </c>
      <c r="D73" s="41">
        <f t="shared" si="33"/>
        <v>91.58</v>
      </c>
      <c r="E73" s="42">
        <f t="shared" si="34"/>
        <v>1593.6776666666665</v>
      </c>
      <c r="F73" s="40">
        <f t="shared" si="36"/>
        <v>17141.14</v>
      </c>
      <c r="G73" s="143">
        <f t="shared" si="37"/>
        <v>4312.26</v>
      </c>
      <c r="H73" s="41">
        <f t="shared" si="35"/>
        <v>1098.96</v>
      </c>
      <c r="I73" s="40">
        <f>$I$32</f>
        <v>587</v>
      </c>
      <c r="J73" s="43">
        <f>SUM($F$59:$I$59)</f>
        <v>23139.360000000001</v>
      </c>
      <c r="K73" s="22"/>
      <c r="L73" s="40"/>
      <c r="M73" s="3"/>
    </row>
    <row r="74" spans="1:13" ht="14.1" customHeight="1" x14ac:dyDescent="0.2">
      <c r="A74" s="38" t="s">
        <v>157</v>
      </c>
      <c r="B74" s="39">
        <f t="shared" si="31"/>
        <v>1142.7426666666665</v>
      </c>
      <c r="C74" s="40">
        <f t="shared" si="32"/>
        <v>359.35500000000002</v>
      </c>
      <c r="D74" s="41">
        <f t="shared" si="33"/>
        <v>91.58</v>
      </c>
      <c r="E74" s="42">
        <f t="shared" si="34"/>
        <v>1593.6776666666665</v>
      </c>
      <c r="F74" s="40">
        <f t="shared" si="36"/>
        <v>17141.14</v>
      </c>
      <c r="G74" s="143">
        <f t="shared" si="37"/>
        <v>4312.26</v>
      </c>
      <c r="H74" s="41">
        <f t="shared" si="35"/>
        <v>1098.96</v>
      </c>
      <c r="I74" s="40">
        <f>$I$4</f>
        <v>293.51</v>
      </c>
      <c r="J74" s="43">
        <f>SUM($F$74:$I$74)</f>
        <v>22845.87</v>
      </c>
      <c r="K74" s="22"/>
      <c r="L74" s="40"/>
      <c r="M74" s="3"/>
    </row>
    <row r="75" spans="1:13" ht="14.1" customHeight="1" x14ac:dyDescent="0.2">
      <c r="A75" s="38" t="s">
        <v>158</v>
      </c>
      <c r="B75" s="39">
        <f t="shared" si="31"/>
        <v>1142.7426666666665</v>
      </c>
      <c r="C75" s="40">
        <f t="shared" si="32"/>
        <v>359.35500000000002</v>
      </c>
      <c r="D75" s="41">
        <f t="shared" si="33"/>
        <v>91.58</v>
      </c>
      <c r="E75" s="42">
        <f t="shared" si="34"/>
        <v>1593.6776666666665</v>
      </c>
      <c r="F75" s="40">
        <f t="shared" si="36"/>
        <v>17141.14</v>
      </c>
      <c r="G75" s="143">
        <f t="shared" si="37"/>
        <v>4312.26</v>
      </c>
      <c r="H75" s="41">
        <f t="shared" si="35"/>
        <v>1098.96</v>
      </c>
      <c r="I75" s="40">
        <f>$I$74</f>
        <v>293.51</v>
      </c>
      <c r="J75" s="43">
        <f>SUM($F$74:$I$74)</f>
        <v>22845.87</v>
      </c>
      <c r="K75" s="22"/>
      <c r="L75" s="40"/>
      <c r="M75" s="3"/>
    </row>
    <row r="76" spans="1:13" ht="14.1" customHeight="1" x14ac:dyDescent="0.2">
      <c r="A76" s="38"/>
      <c r="B76" s="45"/>
      <c r="C76" s="45"/>
      <c r="D76" s="46"/>
      <c r="E76" s="47"/>
      <c r="F76" s="40"/>
      <c r="G76" s="52"/>
      <c r="H76" s="46"/>
      <c r="I76" s="45"/>
      <c r="J76" s="49"/>
      <c r="K76" s="22"/>
      <c r="L76" s="40"/>
      <c r="M76" s="3"/>
    </row>
    <row r="77" spans="1:13" ht="14.1" customHeight="1" x14ac:dyDescent="0.2">
      <c r="A77" s="50" t="s">
        <v>83</v>
      </c>
      <c r="B77" s="49" t="s">
        <v>4</v>
      </c>
      <c r="C77" s="49" t="s">
        <v>84</v>
      </c>
      <c r="D77" s="49" t="s">
        <v>85</v>
      </c>
      <c r="E77" s="49" t="s">
        <v>70</v>
      </c>
      <c r="F77" s="49" t="s">
        <v>4</v>
      </c>
      <c r="G77" s="49" t="s">
        <v>84</v>
      </c>
      <c r="H77" s="49" t="s">
        <v>85</v>
      </c>
      <c r="I77" s="49" t="s">
        <v>86</v>
      </c>
      <c r="J77" s="49" t="s">
        <v>70</v>
      </c>
      <c r="K77" s="49" t="s">
        <v>87</v>
      </c>
      <c r="L77" s="49" t="s">
        <v>88</v>
      </c>
      <c r="M77" s="3"/>
    </row>
    <row r="78" spans="1:13" ht="14.1" customHeight="1" x14ac:dyDescent="0.2">
      <c r="A78" s="50" t="s">
        <v>159</v>
      </c>
      <c r="B78" s="49" t="s">
        <v>90</v>
      </c>
      <c r="C78" s="49" t="s">
        <v>90</v>
      </c>
      <c r="D78" s="49" t="s">
        <v>90</v>
      </c>
      <c r="E78" s="49" t="s">
        <v>90</v>
      </c>
      <c r="F78" s="49" t="s">
        <v>91</v>
      </c>
      <c r="G78" s="49" t="s">
        <v>91</v>
      </c>
      <c r="H78" s="49" t="s">
        <v>91</v>
      </c>
      <c r="I78" s="49" t="s">
        <v>91</v>
      </c>
      <c r="J78" s="49" t="s">
        <v>91</v>
      </c>
      <c r="K78" s="49">
        <f>K3</f>
        <v>2023</v>
      </c>
      <c r="L78" s="49" t="s">
        <v>92</v>
      </c>
      <c r="M78" s="3"/>
    </row>
    <row r="79" spans="1:13" ht="14.1" customHeight="1" x14ac:dyDescent="0.2">
      <c r="A79" s="53" t="s">
        <v>255</v>
      </c>
      <c r="B79" s="39">
        <f>$F$79/15</f>
        <v>1080.5219999999999</v>
      </c>
      <c r="C79" s="40">
        <f>G79/12</f>
        <v>316.2525</v>
      </c>
      <c r="D79" s="41">
        <f>$H$4/12</f>
        <v>91.58</v>
      </c>
      <c r="E79" s="42">
        <f>SUM($B$79:$D$79)</f>
        <v>1488.3544999999999</v>
      </c>
      <c r="F79" s="40">
        <v>16207.83</v>
      </c>
      <c r="G79" s="143">
        <v>3795.03</v>
      </c>
      <c r="H79" s="41">
        <f>$D$4*12</f>
        <v>1098.96</v>
      </c>
      <c r="I79" s="40">
        <f>$I$32</f>
        <v>587</v>
      </c>
      <c r="J79" s="43">
        <f>SUM($F$79:$I$79)</f>
        <v>21688.82</v>
      </c>
      <c r="K79" s="141">
        <v>14.87</v>
      </c>
      <c r="L79" s="40">
        <v>0</v>
      </c>
      <c r="M79" s="3"/>
    </row>
    <row r="80" spans="1:13" ht="14.1" customHeight="1" x14ac:dyDescent="0.2">
      <c r="A80" s="38" t="s">
        <v>160</v>
      </c>
      <c r="B80" s="39">
        <f t="shared" ref="B80:B81" si="38">$F$79/15</f>
        <v>1080.5219999999999</v>
      </c>
      <c r="C80" s="40">
        <f>$G$80/12</f>
        <v>221.58583333333334</v>
      </c>
      <c r="D80" s="41">
        <f t="shared" ref="D80:D81" si="39">$H$4/12</f>
        <v>91.58</v>
      </c>
      <c r="E80" s="42">
        <f>SUM($B$80:$D$80)</f>
        <v>1393.6878333333332</v>
      </c>
      <c r="F80" s="40">
        <f>$F$79</f>
        <v>16207.83</v>
      </c>
      <c r="G80" s="143">
        <v>2659.03</v>
      </c>
      <c r="H80" s="41">
        <f t="shared" ref="H80:H81" si="40">$D$4*12</f>
        <v>1098.96</v>
      </c>
      <c r="I80" s="40">
        <f>$I$32</f>
        <v>587</v>
      </c>
      <c r="J80" s="43">
        <f>SUM($F$80:$I$80)</f>
        <v>20552.82</v>
      </c>
      <c r="K80" s="22"/>
      <c r="L80" s="40"/>
      <c r="M80" s="3"/>
    </row>
    <row r="81" spans="1:13" ht="14.1" customHeight="1" x14ac:dyDescent="0.2">
      <c r="A81" s="38" t="s">
        <v>161</v>
      </c>
      <c r="B81" s="39">
        <f t="shared" si="38"/>
        <v>1080.5219999999999</v>
      </c>
      <c r="C81" s="40">
        <f>$G$80/12</f>
        <v>221.58583333333334</v>
      </c>
      <c r="D81" s="41">
        <f t="shared" si="39"/>
        <v>91.58</v>
      </c>
      <c r="E81" s="42">
        <f>SUM($B$80:$D$80)</f>
        <v>1393.6878333333332</v>
      </c>
      <c r="F81" s="40">
        <f>$F$79</f>
        <v>16207.83</v>
      </c>
      <c r="G81" s="143">
        <f>$G$80</f>
        <v>2659.03</v>
      </c>
      <c r="H81" s="41">
        <f t="shared" si="40"/>
        <v>1098.96</v>
      </c>
      <c r="I81" s="40">
        <f>$I$32</f>
        <v>587</v>
      </c>
      <c r="J81" s="43">
        <f>SUM($F$80:$I$80)</f>
        <v>20552.82</v>
      </c>
      <c r="K81" s="22"/>
      <c r="L81" s="40"/>
      <c r="M81" s="3"/>
    </row>
    <row r="82" spans="1:13" ht="14.1" customHeight="1" thickBot="1" x14ac:dyDescent="0.25">
      <c r="A82" s="54"/>
      <c r="B82" s="46"/>
      <c r="C82" s="22"/>
      <c r="D82" s="46"/>
      <c r="E82" s="47"/>
      <c r="F82" s="46"/>
      <c r="G82" s="55"/>
      <c r="H82" s="46"/>
      <c r="I82" s="46"/>
      <c r="J82" s="51"/>
      <c r="K82" s="22"/>
      <c r="L82" s="40"/>
      <c r="M82" s="3"/>
    </row>
    <row r="83" spans="1:13" ht="14.1" customHeight="1" thickBot="1" x14ac:dyDescent="0.25">
      <c r="A83" s="56" t="s">
        <v>162</v>
      </c>
      <c r="B83" s="57">
        <v>0</v>
      </c>
      <c r="C83" s="58"/>
      <c r="D83" s="46"/>
      <c r="E83" s="47"/>
      <c r="F83" s="46"/>
      <c r="G83" s="55"/>
      <c r="H83" s="46"/>
      <c r="I83" s="46"/>
      <c r="J83" s="51"/>
      <c r="K83" s="22"/>
      <c r="L83" s="46"/>
      <c r="M83" s="3"/>
    </row>
    <row r="84" spans="1:13" ht="14.1" customHeight="1" x14ac:dyDescent="0.2">
      <c r="A84" s="59" t="s">
        <v>163</v>
      </c>
      <c r="B84" s="37" t="s">
        <v>164</v>
      </c>
      <c r="C84" s="60" t="s">
        <v>165</v>
      </c>
      <c r="D84" s="46"/>
      <c r="E84" s="61" t="s">
        <v>166</v>
      </c>
      <c r="F84" s="62" t="s">
        <v>167</v>
      </c>
      <c r="G84" s="62"/>
      <c r="H84" s="62"/>
      <c r="I84" s="62"/>
      <c r="J84" s="63"/>
      <c r="K84" s="64"/>
      <c r="L84" s="46"/>
      <c r="M84" s="3"/>
    </row>
    <row r="85" spans="1:13" ht="14.1" customHeight="1" thickBot="1" x14ac:dyDescent="0.25">
      <c r="A85" s="65" t="s">
        <v>168</v>
      </c>
      <c r="B85" s="135">
        <v>514.88</v>
      </c>
      <c r="C85" s="66">
        <f>$B$85*12</f>
        <v>6178.5599999999995</v>
      </c>
      <c r="D85" s="67"/>
      <c r="E85" s="68" t="s">
        <v>169</v>
      </c>
      <c r="F85" s="69" t="s">
        <v>170</v>
      </c>
      <c r="G85" s="69"/>
      <c r="H85" s="69"/>
      <c r="I85" s="69"/>
      <c r="J85" s="70"/>
      <c r="K85" s="71"/>
      <c r="L85" s="46"/>
      <c r="M85" s="3"/>
    </row>
    <row r="86" spans="1:13" ht="14.1" customHeight="1" thickBot="1" x14ac:dyDescent="0.25">
      <c r="A86" s="72" t="s">
        <v>171</v>
      </c>
      <c r="B86" s="135">
        <v>259.64</v>
      </c>
      <c r="C86" s="66">
        <f>B86*12</f>
        <v>3115.68</v>
      </c>
      <c r="D86" s="67"/>
      <c r="E86" s="47"/>
      <c r="F86" s="22"/>
      <c r="G86" s="55"/>
      <c r="H86" s="46"/>
      <c r="I86" s="46"/>
      <c r="J86" s="51"/>
      <c r="K86" s="22"/>
      <c r="L86" s="46"/>
      <c r="M86" s="3"/>
    </row>
    <row r="87" spans="1:13" ht="14.1" customHeight="1" thickTop="1" x14ac:dyDescent="0.2">
      <c r="A87" s="72" t="s">
        <v>172</v>
      </c>
      <c r="B87" s="135">
        <v>290.39</v>
      </c>
      <c r="C87" s="66">
        <f>$B$87*12</f>
        <v>3484.68</v>
      </c>
      <c r="D87" s="67"/>
      <c r="E87" s="47"/>
      <c r="F87" s="22"/>
      <c r="G87" s="73" t="s">
        <v>173</v>
      </c>
      <c r="H87" s="74"/>
      <c r="I87" s="46"/>
      <c r="J87" s="51"/>
      <c r="K87" s="22"/>
      <c r="L87" s="46"/>
      <c r="M87" s="3"/>
    </row>
    <row r="88" spans="1:13" ht="14.1" customHeight="1" thickBot="1" x14ac:dyDescent="0.25">
      <c r="A88" s="75" t="s">
        <v>174</v>
      </c>
      <c r="B88" s="136">
        <v>203.2</v>
      </c>
      <c r="C88" s="76">
        <f>B88*12</f>
        <v>2438.3999999999996</v>
      </c>
      <c r="D88" s="67"/>
      <c r="E88" s="47"/>
      <c r="F88" s="22"/>
      <c r="G88" s="77" t="s">
        <v>61</v>
      </c>
      <c r="H88" s="131">
        <v>1098.96</v>
      </c>
      <c r="I88" s="46"/>
      <c r="J88" s="51"/>
      <c r="K88" s="22"/>
      <c r="L88" s="46"/>
      <c r="M88" s="3"/>
    </row>
    <row r="89" spans="1:13" ht="14.1" customHeight="1" thickBot="1" x14ac:dyDescent="0.25">
      <c r="A89" s="22"/>
      <c r="B89" s="22"/>
      <c r="C89" s="22"/>
      <c r="D89" s="46"/>
      <c r="E89" s="47"/>
      <c r="F89" s="22"/>
      <c r="G89" s="77" t="s">
        <v>175</v>
      </c>
      <c r="H89" s="131">
        <f>$H$88/3</f>
        <v>366.32</v>
      </c>
      <c r="I89" s="46"/>
      <c r="J89" s="51"/>
      <c r="K89" s="22"/>
      <c r="L89" s="46"/>
      <c r="M89" s="3"/>
    </row>
    <row r="90" spans="1:13" ht="14.1" customHeight="1" x14ac:dyDescent="0.2">
      <c r="A90" s="56" t="s">
        <v>176</v>
      </c>
      <c r="B90" s="78"/>
      <c r="C90" s="79" t="s">
        <v>177</v>
      </c>
      <c r="D90" s="78" t="s">
        <v>178</v>
      </c>
      <c r="E90" s="80" t="s">
        <v>179</v>
      </c>
      <c r="F90" s="46"/>
      <c r="G90" s="77" t="s">
        <v>180</v>
      </c>
      <c r="H90" s="131">
        <f t="shared" ref="H90:H91" si="41">$H$88/3</f>
        <v>366.32</v>
      </c>
      <c r="I90" s="46"/>
      <c r="J90" s="51"/>
      <c r="K90" s="22"/>
      <c r="L90" s="46"/>
      <c r="M90" s="3"/>
    </row>
    <row r="91" spans="1:13" ht="14.1" customHeight="1" thickBot="1" x14ac:dyDescent="0.25">
      <c r="A91" s="81"/>
      <c r="B91" s="46"/>
      <c r="C91" s="22"/>
      <c r="D91" s="46"/>
      <c r="E91" s="82"/>
      <c r="F91" s="46"/>
      <c r="G91" s="83" t="s">
        <v>181</v>
      </c>
      <c r="H91" s="132">
        <f t="shared" si="41"/>
        <v>366.32</v>
      </c>
      <c r="I91" s="46"/>
      <c r="J91" s="51"/>
      <c r="K91" s="22"/>
      <c r="L91" s="46"/>
      <c r="M91" s="3"/>
    </row>
    <row r="92" spans="1:13" ht="14.1" customHeight="1" thickTop="1" thickBot="1" x14ac:dyDescent="0.25">
      <c r="A92" s="65" t="s">
        <v>182</v>
      </c>
      <c r="B92" s="46"/>
      <c r="C92" s="137">
        <v>159.25</v>
      </c>
      <c r="D92" s="33">
        <v>0</v>
      </c>
      <c r="E92" s="138">
        <v>3.32</v>
      </c>
      <c r="F92" s="51"/>
      <c r="G92" s="84"/>
      <c r="H92" s="51"/>
      <c r="I92" s="46"/>
      <c r="J92" s="51"/>
      <c r="K92" s="22"/>
      <c r="L92" s="46"/>
      <c r="M92" s="3"/>
    </row>
    <row r="93" spans="1:13" ht="14.1" customHeight="1" thickTop="1" x14ac:dyDescent="0.2">
      <c r="A93" s="65" t="s">
        <v>183</v>
      </c>
      <c r="B93" s="46"/>
      <c r="C93" s="46" t="s">
        <v>184</v>
      </c>
      <c r="D93" s="85"/>
      <c r="E93" s="82"/>
      <c r="F93" s="46"/>
      <c r="G93" s="156" t="s">
        <v>185</v>
      </c>
      <c r="H93" s="157"/>
      <c r="I93" s="158"/>
      <c r="J93" s="51"/>
      <c r="K93" s="22"/>
      <c r="L93" s="46"/>
      <c r="M93" s="3"/>
    </row>
    <row r="94" spans="1:13" ht="14.1" customHeight="1" x14ac:dyDescent="0.2">
      <c r="A94" s="65" t="s">
        <v>186</v>
      </c>
      <c r="B94" s="46"/>
      <c r="C94" s="22"/>
      <c r="D94" s="85"/>
      <c r="E94" s="82"/>
      <c r="F94" s="46"/>
      <c r="G94" s="77" t="s">
        <v>187</v>
      </c>
      <c r="H94" s="46"/>
      <c r="I94" s="131">
        <v>1757.11</v>
      </c>
      <c r="J94" s="51"/>
      <c r="K94" s="22"/>
      <c r="L94" s="46"/>
      <c r="M94" s="3"/>
    </row>
    <row r="95" spans="1:13" ht="14.1" customHeight="1" x14ac:dyDescent="0.2">
      <c r="A95" s="86" t="s">
        <v>188</v>
      </c>
      <c r="B95" s="32" t="s">
        <v>189</v>
      </c>
      <c r="C95" s="139">
        <v>38.200000000000003</v>
      </c>
      <c r="D95" s="87">
        <v>0</v>
      </c>
      <c r="E95" s="82"/>
      <c r="F95" s="46"/>
      <c r="G95" s="77" t="s">
        <v>190</v>
      </c>
      <c r="H95" s="46"/>
      <c r="I95" s="133">
        <v>32.630000000000003</v>
      </c>
      <c r="J95" s="51"/>
      <c r="K95" s="22"/>
      <c r="L95" s="46"/>
      <c r="M95" s="3"/>
    </row>
    <row r="96" spans="1:13" ht="14.1" customHeight="1" thickBot="1" x14ac:dyDescent="0.25">
      <c r="A96" s="86" t="s">
        <v>191</v>
      </c>
      <c r="B96" s="32" t="s">
        <v>192</v>
      </c>
      <c r="C96" s="139">
        <v>76.260000000000005</v>
      </c>
      <c r="D96" s="87">
        <v>0</v>
      </c>
      <c r="E96" s="82"/>
      <c r="F96" s="46"/>
      <c r="G96" s="83" t="s">
        <v>193</v>
      </c>
      <c r="H96" s="88"/>
      <c r="I96" s="132">
        <v>471.5</v>
      </c>
      <c r="J96" s="51"/>
      <c r="K96" s="22"/>
      <c r="L96" s="46"/>
      <c r="M96" s="3"/>
    </row>
    <row r="97" spans="1:13" ht="14.1" customHeight="1" thickTop="1" x14ac:dyDescent="0.2">
      <c r="A97" s="86" t="s">
        <v>194</v>
      </c>
      <c r="B97" s="32" t="s">
        <v>192</v>
      </c>
      <c r="C97" s="137">
        <v>91.54</v>
      </c>
      <c r="D97" s="87">
        <v>0</v>
      </c>
      <c r="E97" s="82"/>
      <c r="F97" s="46"/>
      <c r="G97" s="55"/>
      <c r="H97" s="46"/>
      <c r="I97" s="46"/>
      <c r="J97" s="51"/>
      <c r="K97" s="22"/>
      <c r="L97" s="46"/>
      <c r="M97" s="3"/>
    </row>
    <row r="98" spans="1:13" ht="14.1" customHeight="1" x14ac:dyDescent="0.2">
      <c r="A98" s="65" t="s">
        <v>195</v>
      </c>
      <c r="B98" s="46"/>
      <c r="C98" s="22" t="s">
        <v>196</v>
      </c>
      <c r="D98" s="46"/>
      <c r="E98" s="82"/>
      <c r="F98" s="46"/>
      <c r="G98" s="134" t="s">
        <v>248</v>
      </c>
      <c r="H98" s="89"/>
      <c r="I98" s="89"/>
      <c r="J98" s="90"/>
      <c r="K98" s="91"/>
      <c r="L98" s="46"/>
      <c r="M98" s="3"/>
    </row>
    <row r="99" spans="1:13" ht="14.1" customHeight="1" thickBot="1" x14ac:dyDescent="0.25">
      <c r="A99" s="92" t="s">
        <v>197</v>
      </c>
      <c r="B99" s="93"/>
      <c r="C99" s="140">
        <v>220.3</v>
      </c>
      <c r="D99" s="93"/>
      <c r="E99" s="94"/>
      <c r="F99" s="46"/>
      <c r="G99" s="55"/>
      <c r="H99" s="46"/>
      <c r="I99" s="46"/>
      <c r="J99" s="51"/>
      <c r="K99" s="22"/>
      <c r="L99" s="46"/>
      <c r="M99" s="3"/>
    </row>
    <row r="100" spans="1:13" ht="14.1" customHeight="1" x14ac:dyDescent="0.2">
      <c r="A100" s="95"/>
      <c r="B100" s="96"/>
      <c r="C100" s="9"/>
      <c r="D100" s="96"/>
      <c r="E100" s="97"/>
      <c r="F100" s="96"/>
      <c r="G100" s="98"/>
      <c r="H100" s="96"/>
      <c r="I100" s="96"/>
      <c r="J100" s="99"/>
      <c r="K100" s="9"/>
      <c r="L100" s="96"/>
    </row>
    <row r="104" spans="1:13" ht="14.1" customHeight="1" x14ac:dyDescent="0.2">
      <c r="B104" s="101"/>
      <c r="C104" s="159" t="s">
        <v>262</v>
      </c>
      <c r="D104" s="159"/>
      <c r="E104" s="159"/>
      <c r="F104" s="159"/>
      <c r="G104" s="159"/>
      <c r="H104" s="159"/>
      <c r="I104" s="159"/>
    </row>
    <row r="105" spans="1:13" ht="14.1" customHeight="1" x14ac:dyDescent="0.2">
      <c r="B105" s="101"/>
      <c r="C105" s="159" t="s">
        <v>62</v>
      </c>
      <c r="D105" s="159"/>
      <c r="E105" s="159"/>
      <c r="F105" s="159"/>
      <c r="G105" s="159"/>
      <c r="H105" s="159"/>
      <c r="I105" s="159"/>
    </row>
    <row r="106" spans="1:13" ht="14.1" customHeight="1" x14ac:dyDescent="0.2">
      <c r="B106" s="101"/>
      <c r="C106" s="105" t="s">
        <v>63</v>
      </c>
      <c r="D106" s="106" t="s">
        <v>249</v>
      </c>
      <c r="E106" s="106" t="s">
        <v>250</v>
      </c>
      <c r="F106" s="106" t="s">
        <v>251</v>
      </c>
      <c r="G106" s="106" t="s">
        <v>252</v>
      </c>
      <c r="H106" s="106" t="s">
        <v>253</v>
      </c>
      <c r="I106" s="105"/>
    </row>
    <row r="107" spans="1:13" ht="23.25" customHeight="1" x14ac:dyDescent="0.2">
      <c r="B107" s="101"/>
      <c r="C107" s="107" t="s">
        <v>64</v>
      </c>
      <c r="D107" s="107" t="s">
        <v>65</v>
      </c>
      <c r="E107" s="107" t="s">
        <v>66</v>
      </c>
      <c r="F107" s="107" t="s">
        <v>67</v>
      </c>
      <c r="G107" s="107" t="s">
        <v>68</v>
      </c>
      <c r="H107" s="107" t="s">
        <v>69</v>
      </c>
      <c r="I107" s="105" t="s">
        <v>70</v>
      </c>
    </row>
    <row r="108" spans="1:13" ht="14.1" customHeight="1" x14ac:dyDescent="0.2">
      <c r="B108" s="101"/>
      <c r="C108" s="105" t="s">
        <v>198</v>
      </c>
      <c r="D108" s="105">
        <v>59</v>
      </c>
      <c r="E108" s="105">
        <v>92</v>
      </c>
      <c r="F108" s="105">
        <v>92</v>
      </c>
      <c r="G108" s="105">
        <v>61</v>
      </c>
      <c r="H108" s="105">
        <v>61</v>
      </c>
      <c r="I108" s="105">
        <f>SUM(D108:H108)</f>
        <v>365</v>
      </c>
    </row>
    <row r="109" spans="1:13" ht="14.1" customHeight="1" x14ac:dyDescent="0.2">
      <c r="B109" s="160" t="s">
        <v>199</v>
      </c>
      <c r="C109" s="108" t="s">
        <v>200</v>
      </c>
      <c r="D109" s="130">
        <f>I109*$D$108/$I$108</f>
        <v>897.52416438356147</v>
      </c>
      <c r="E109" s="130">
        <f>I109*$E$108/$I$108</f>
        <v>1399.529205479452</v>
      </c>
      <c r="F109" s="130">
        <f>I109*$F$108/$I$108</f>
        <v>1399.529205479452</v>
      </c>
      <c r="G109" s="130">
        <f>I109*$G$108/$I$108</f>
        <v>927.94871232876699</v>
      </c>
      <c r="H109" s="130">
        <f>I109*H108/I108</f>
        <v>927.94871232876699</v>
      </c>
      <c r="I109" s="128">
        <v>5552.48</v>
      </c>
    </row>
    <row r="110" spans="1:13" ht="14.1" customHeight="1" x14ac:dyDescent="0.2">
      <c r="B110" s="160"/>
      <c r="C110" s="108" t="s">
        <v>201</v>
      </c>
      <c r="D110" s="130">
        <f t="shared" ref="D110:D150" si="42">I110*$D$108/$I$108</f>
        <v>897.52416438356147</v>
      </c>
      <c r="E110" s="130">
        <f t="shared" ref="E110:E150" si="43">I110*$E$108/$I$108</f>
        <v>1399.529205479452</v>
      </c>
      <c r="F110" s="130">
        <f t="shared" ref="F110:F150" si="44">I110*$F$108/$I$108</f>
        <v>1399.529205479452</v>
      </c>
      <c r="G110" s="130">
        <f t="shared" ref="G110:G150" si="45">I110*$G$108/$I$108</f>
        <v>927.94871232876699</v>
      </c>
      <c r="H110" s="130">
        <f t="shared" ref="H110:H150" si="46">I110*H109/I109</f>
        <v>927.94871232876699</v>
      </c>
      <c r="I110" s="128">
        <v>5552.48</v>
      </c>
    </row>
    <row r="111" spans="1:13" ht="14.1" customHeight="1" x14ac:dyDescent="0.2">
      <c r="B111" s="160"/>
      <c r="C111" s="108" t="s">
        <v>202</v>
      </c>
      <c r="D111" s="130">
        <f t="shared" si="42"/>
        <v>897.52416438356147</v>
      </c>
      <c r="E111" s="130">
        <f t="shared" si="43"/>
        <v>1399.529205479452</v>
      </c>
      <c r="F111" s="130">
        <f t="shared" si="44"/>
        <v>1399.529205479452</v>
      </c>
      <c r="G111" s="130">
        <f t="shared" si="45"/>
        <v>927.94871232876699</v>
      </c>
      <c r="H111" s="130">
        <f t="shared" si="46"/>
        <v>927.94871232876699</v>
      </c>
      <c r="I111" s="128">
        <v>5552.48</v>
      </c>
    </row>
    <row r="112" spans="1:13" ht="14.1" customHeight="1" x14ac:dyDescent="0.2">
      <c r="B112" s="160"/>
      <c r="C112" s="108" t="s">
        <v>203</v>
      </c>
      <c r="D112" s="130">
        <f t="shared" si="42"/>
        <v>754.4645205479452</v>
      </c>
      <c r="E112" s="130">
        <f t="shared" si="43"/>
        <v>1176.4531506849314</v>
      </c>
      <c r="F112" s="130">
        <f t="shared" si="44"/>
        <v>1176.4531506849314</v>
      </c>
      <c r="G112" s="130">
        <f t="shared" si="45"/>
        <v>780.03958904109595</v>
      </c>
      <c r="H112" s="130">
        <f t="shared" si="46"/>
        <v>780.03958904109572</v>
      </c>
      <c r="I112" s="129">
        <v>4667.45</v>
      </c>
    </row>
    <row r="113" spans="2:11" ht="14.1" customHeight="1" x14ac:dyDescent="0.2">
      <c r="B113" s="160"/>
      <c r="C113" s="108" t="s">
        <v>204</v>
      </c>
      <c r="D113" s="130">
        <f t="shared" si="42"/>
        <v>754.4645205479452</v>
      </c>
      <c r="E113" s="130">
        <f t="shared" si="43"/>
        <v>1176.4531506849314</v>
      </c>
      <c r="F113" s="130">
        <f t="shared" si="44"/>
        <v>1176.4531506849314</v>
      </c>
      <c r="G113" s="130">
        <f t="shared" si="45"/>
        <v>780.03958904109595</v>
      </c>
      <c r="H113" s="130">
        <f t="shared" si="46"/>
        <v>780.03958904109572</v>
      </c>
      <c r="I113" s="129">
        <v>4667.45</v>
      </c>
    </row>
    <row r="114" spans="2:11" ht="14.1" customHeight="1" x14ac:dyDescent="0.2">
      <c r="B114" s="160"/>
      <c r="C114" s="108" t="s">
        <v>205</v>
      </c>
      <c r="D114" s="130">
        <f t="shared" si="42"/>
        <v>754.4645205479452</v>
      </c>
      <c r="E114" s="130">
        <f t="shared" si="43"/>
        <v>1176.4531506849314</v>
      </c>
      <c r="F114" s="130">
        <f t="shared" si="44"/>
        <v>1176.4531506849314</v>
      </c>
      <c r="G114" s="130">
        <f t="shared" si="45"/>
        <v>780.03958904109595</v>
      </c>
      <c r="H114" s="130">
        <f t="shared" si="46"/>
        <v>780.03958904109572</v>
      </c>
      <c r="I114" s="129">
        <v>4667.45</v>
      </c>
    </row>
    <row r="115" spans="2:11" ht="14.1" customHeight="1" x14ac:dyDescent="0.2">
      <c r="B115" s="160"/>
      <c r="C115" s="108" t="s">
        <v>206</v>
      </c>
      <c r="D115" s="130">
        <f t="shared" si="42"/>
        <v>754.4645205479452</v>
      </c>
      <c r="E115" s="130">
        <f t="shared" si="43"/>
        <v>1176.4531506849314</v>
      </c>
      <c r="F115" s="130">
        <f t="shared" si="44"/>
        <v>1176.4531506849314</v>
      </c>
      <c r="G115" s="130">
        <f t="shared" si="45"/>
        <v>780.03958904109595</v>
      </c>
      <c r="H115" s="130">
        <f t="shared" si="46"/>
        <v>780.03958904109572</v>
      </c>
      <c r="I115" s="129">
        <v>4667.45</v>
      </c>
    </row>
    <row r="116" spans="2:11" ht="14.1" customHeight="1" x14ac:dyDescent="0.2">
      <c r="B116" s="160" t="s">
        <v>207</v>
      </c>
      <c r="C116" s="108" t="s">
        <v>208</v>
      </c>
      <c r="D116" s="130">
        <f t="shared" si="42"/>
        <v>678.01991780821913</v>
      </c>
      <c r="E116" s="130">
        <f t="shared" si="43"/>
        <v>1057.2513972602737</v>
      </c>
      <c r="F116" s="130">
        <f t="shared" si="44"/>
        <v>1057.2513972602737</v>
      </c>
      <c r="G116" s="130">
        <f t="shared" si="45"/>
        <v>701.00364383561646</v>
      </c>
      <c r="H116" s="130">
        <f t="shared" si="46"/>
        <v>701.00364383561623</v>
      </c>
      <c r="I116" s="129">
        <v>4194.53</v>
      </c>
    </row>
    <row r="117" spans="2:11" ht="14.1" customHeight="1" x14ac:dyDescent="0.2">
      <c r="B117" s="160"/>
      <c r="C117" s="108" t="s">
        <v>209</v>
      </c>
      <c r="D117" s="130">
        <f t="shared" si="42"/>
        <v>678.01991780821913</v>
      </c>
      <c r="E117" s="130">
        <f t="shared" si="43"/>
        <v>1057.2513972602737</v>
      </c>
      <c r="F117" s="130">
        <f t="shared" si="44"/>
        <v>1057.2513972602737</v>
      </c>
      <c r="G117" s="130">
        <f t="shared" si="45"/>
        <v>701.00364383561646</v>
      </c>
      <c r="H117" s="130">
        <f t="shared" si="46"/>
        <v>701.00364383561623</v>
      </c>
      <c r="I117" s="129">
        <v>4194.53</v>
      </c>
      <c r="K117" s="122"/>
    </row>
    <row r="118" spans="2:11" ht="14.1" customHeight="1" x14ac:dyDescent="0.2">
      <c r="B118" s="160"/>
      <c r="C118" s="108" t="s">
        <v>210</v>
      </c>
      <c r="D118" s="130">
        <f t="shared" si="42"/>
        <v>678.01991780821913</v>
      </c>
      <c r="E118" s="130">
        <f t="shared" si="43"/>
        <v>1057.2513972602737</v>
      </c>
      <c r="F118" s="130">
        <f t="shared" si="44"/>
        <v>1057.2513972602737</v>
      </c>
      <c r="G118" s="130">
        <f t="shared" si="45"/>
        <v>701.00364383561646</v>
      </c>
      <c r="H118" s="130">
        <f t="shared" si="46"/>
        <v>701.00364383561623</v>
      </c>
      <c r="I118" s="129">
        <v>4194.53</v>
      </c>
    </row>
    <row r="119" spans="2:11" ht="14.1" customHeight="1" x14ac:dyDescent="0.2">
      <c r="B119" s="160"/>
      <c r="C119" s="108" t="s">
        <v>211</v>
      </c>
      <c r="D119" s="130">
        <f t="shared" si="42"/>
        <v>678.01991780821913</v>
      </c>
      <c r="E119" s="130">
        <f t="shared" si="43"/>
        <v>1057.2513972602737</v>
      </c>
      <c r="F119" s="130">
        <f t="shared" si="44"/>
        <v>1057.2513972602737</v>
      </c>
      <c r="G119" s="130">
        <f t="shared" si="45"/>
        <v>701.00364383561646</v>
      </c>
      <c r="H119" s="130">
        <f t="shared" si="46"/>
        <v>701.00364383561623</v>
      </c>
      <c r="I119" s="129">
        <v>4194.53</v>
      </c>
    </row>
    <row r="120" spans="2:11" ht="14.1" customHeight="1" x14ac:dyDescent="0.2">
      <c r="B120" s="160"/>
      <c r="C120" s="108" t="s">
        <v>212</v>
      </c>
      <c r="D120" s="130">
        <f t="shared" si="42"/>
        <v>678.01991780821913</v>
      </c>
      <c r="E120" s="130">
        <f t="shared" si="43"/>
        <v>1057.2513972602737</v>
      </c>
      <c r="F120" s="130">
        <f t="shared" si="44"/>
        <v>1057.2513972602737</v>
      </c>
      <c r="G120" s="130">
        <f t="shared" si="45"/>
        <v>701.00364383561646</v>
      </c>
      <c r="H120" s="130">
        <f t="shared" si="46"/>
        <v>701.00364383561623</v>
      </c>
      <c r="I120" s="129">
        <v>4194.53</v>
      </c>
    </row>
    <row r="121" spans="2:11" ht="14.1" customHeight="1" x14ac:dyDescent="0.2">
      <c r="B121" s="160"/>
      <c r="C121" s="108" t="s">
        <v>213</v>
      </c>
      <c r="D121" s="130">
        <f t="shared" si="42"/>
        <v>678.01991780821913</v>
      </c>
      <c r="E121" s="130">
        <f t="shared" si="43"/>
        <v>1057.2513972602737</v>
      </c>
      <c r="F121" s="130">
        <f t="shared" si="44"/>
        <v>1057.2513972602737</v>
      </c>
      <c r="G121" s="130">
        <f t="shared" si="45"/>
        <v>701.00364383561646</v>
      </c>
      <c r="H121" s="130">
        <f t="shared" si="46"/>
        <v>701.00364383561623</v>
      </c>
      <c r="I121" s="129">
        <v>4194.53</v>
      </c>
    </row>
    <row r="122" spans="2:11" ht="14.1" customHeight="1" x14ac:dyDescent="0.2">
      <c r="B122" s="160"/>
      <c r="C122" s="108" t="s">
        <v>214</v>
      </c>
      <c r="D122" s="130">
        <f t="shared" si="42"/>
        <v>678.01991780821913</v>
      </c>
      <c r="E122" s="130">
        <f t="shared" si="43"/>
        <v>1057.2513972602737</v>
      </c>
      <c r="F122" s="130">
        <f t="shared" si="44"/>
        <v>1057.2513972602737</v>
      </c>
      <c r="G122" s="130">
        <f t="shared" si="45"/>
        <v>701.00364383561646</v>
      </c>
      <c r="H122" s="130">
        <f t="shared" si="46"/>
        <v>701.00364383561623</v>
      </c>
      <c r="I122" s="129">
        <v>4194.53</v>
      </c>
    </row>
    <row r="123" spans="2:11" ht="14.1" customHeight="1" x14ac:dyDescent="0.2">
      <c r="B123" s="160"/>
      <c r="C123" s="108" t="s">
        <v>215</v>
      </c>
      <c r="D123" s="130">
        <f t="shared" si="42"/>
        <v>678.01991780821913</v>
      </c>
      <c r="E123" s="130">
        <f t="shared" si="43"/>
        <v>1057.2513972602737</v>
      </c>
      <c r="F123" s="130">
        <f t="shared" si="44"/>
        <v>1057.2513972602737</v>
      </c>
      <c r="G123" s="130">
        <f t="shared" si="45"/>
        <v>701.00364383561646</v>
      </c>
      <c r="H123" s="130">
        <f t="shared" si="46"/>
        <v>701.00364383561623</v>
      </c>
      <c r="I123" s="129">
        <v>4194.53</v>
      </c>
    </row>
    <row r="124" spans="2:11" ht="14.1" customHeight="1" x14ac:dyDescent="0.2">
      <c r="B124" s="160"/>
      <c r="C124" s="108" t="s">
        <v>216</v>
      </c>
      <c r="D124" s="130">
        <f t="shared" si="42"/>
        <v>678.01991780821913</v>
      </c>
      <c r="E124" s="130">
        <f t="shared" si="43"/>
        <v>1057.2513972602737</v>
      </c>
      <c r="F124" s="130">
        <f t="shared" si="44"/>
        <v>1057.2513972602737</v>
      </c>
      <c r="G124" s="130">
        <f t="shared" si="45"/>
        <v>701.00364383561646</v>
      </c>
      <c r="H124" s="130">
        <f t="shared" si="46"/>
        <v>701.00364383561623</v>
      </c>
      <c r="I124" s="129">
        <v>4194.53</v>
      </c>
    </row>
    <row r="125" spans="2:11" ht="14.1" customHeight="1" x14ac:dyDescent="0.2">
      <c r="B125" s="160"/>
      <c r="C125" s="108" t="s">
        <v>217</v>
      </c>
      <c r="D125" s="130">
        <f t="shared" si="42"/>
        <v>678.01991780821913</v>
      </c>
      <c r="E125" s="130">
        <f t="shared" si="43"/>
        <v>1057.2513972602737</v>
      </c>
      <c r="F125" s="130">
        <f t="shared" si="44"/>
        <v>1057.2513972602737</v>
      </c>
      <c r="G125" s="130">
        <f t="shared" si="45"/>
        <v>701.00364383561646</v>
      </c>
      <c r="H125" s="130">
        <f t="shared" si="46"/>
        <v>701.00364383561623</v>
      </c>
      <c r="I125" s="129">
        <v>4194.53</v>
      </c>
    </row>
    <row r="126" spans="2:11" ht="14.1" customHeight="1" x14ac:dyDescent="0.2">
      <c r="B126" s="160" t="s">
        <v>218</v>
      </c>
      <c r="C126" s="108" t="s">
        <v>219</v>
      </c>
      <c r="D126" s="130">
        <f t="shared" si="42"/>
        <v>590.99572602739727</v>
      </c>
      <c r="E126" s="130">
        <f t="shared" si="43"/>
        <v>921.55265753424646</v>
      </c>
      <c r="F126" s="130">
        <f t="shared" si="44"/>
        <v>921.55265753424646</v>
      </c>
      <c r="G126" s="130">
        <f t="shared" si="45"/>
        <v>611.02947945205472</v>
      </c>
      <c r="H126" s="130">
        <f t="shared" si="46"/>
        <v>611.0294794520546</v>
      </c>
      <c r="I126" s="128">
        <v>3656.16</v>
      </c>
    </row>
    <row r="127" spans="2:11" ht="14.1" customHeight="1" x14ac:dyDescent="0.2">
      <c r="B127" s="160"/>
      <c r="C127" s="108" t="s">
        <v>220</v>
      </c>
      <c r="D127" s="130">
        <f t="shared" si="42"/>
        <v>590.99572602739727</v>
      </c>
      <c r="E127" s="130">
        <f t="shared" si="43"/>
        <v>921.55265753424646</v>
      </c>
      <c r="F127" s="130">
        <f t="shared" si="44"/>
        <v>921.55265753424646</v>
      </c>
      <c r="G127" s="130">
        <f t="shared" si="45"/>
        <v>611.02947945205472</v>
      </c>
      <c r="H127" s="130">
        <f t="shared" si="46"/>
        <v>611.0294794520546</v>
      </c>
      <c r="I127" s="128">
        <v>3656.16</v>
      </c>
    </row>
    <row r="128" spans="2:11" ht="14.1" customHeight="1" x14ac:dyDescent="0.2">
      <c r="B128" s="160"/>
      <c r="C128" s="108" t="s">
        <v>221</v>
      </c>
      <c r="D128" s="130">
        <f t="shared" si="42"/>
        <v>590.99572602739727</v>
      </c>
      <c r="E128" s="130">
        <f t="shared" si="43"/>
        <v>921.55265753424646</v>
      </c>
      <c r="F128" s="130">
        <f t="shared" si="44"/>
        <v>921.55265753424646</v>
      </c>
      <c r="G128" s="130">
        <f t="shared" si="45"/>
        <v>611.02947945205472</v>
      </c>
      <c r="H128" s="130">
        <f t="shared" si="46"/>
        <v>611.0294794520546</v>
      </c>
      <c r="I128" s="128">
        <v>3656.16</v>
      </c>
    </row>
    <row r="129" spans="2:9" ht="14.1" customHeight="1" x14ac:dyDescent="0.2">
      <c r="B129" s="160"/>
      <c r="C129" s="108" t="s">
        <v>222</v>
      </c>
      <c r="D129" s="130">
        <f t="shared" si="42"/>
        <v>590.99572602739727</v>
      </c>
      <c r="E129" s="130">
        <f t="shared" si="43"/>
        <v>921.55265753424646</v>
      </c>
      <c r="F129" s="130">
        <f t="shared" si="44"/>
        <v>921.55265753424646</v>
      </c>
      <c r="G129" s="130">
        <f t="shared" si="45"/>
        <v>611.02947945205472</v>
      </c>
      <c r="H129" s="130">
        <f t="shared" si="46"/>
        <v>611.0294794520546</v>
      </c>
      <c r="I129" s="128">
        <v>3656.16</v>
      </c>
    </row>
    <row r="130" spans="2:9" ht="14.1" customHeight="1" x14ac:dyDescent="0.2">
      <c r="B130" s="160"/>
      <c r="C130" s="108" t="s">
        <v>223</v>
      </c>
      <c r="D130" s="130">
        <f t="shared" si="42"/>
        <v>590.99572602739727</v>
      </c>
      <c r="E130" s="130">
        <f t="shared" si="43"/>
        <v>921.55265753424646</v>
      </c>
      <c r="F130" s="130">
        <f t="shared" si="44"/>
        <v>921.55265753424646</v>
      </c>
      <c r="G130" s="130">
        <f t="shared" si="45"/>
        <v>611.02947945205472</v>
      </c>
      <c r="H130" s="130">
        <f t="shared" si="46"/>
        <v>611.0294794520546</v>
      </c>
      <c r="I130" s="128">
        <v>3656.16</v>
      </c>
    </row>
    <row r="131" spans="2:9" ht="14.1" customHeight="1" x14ac:dyDescent="0.2">
      <c r="B131" s="160"/>
      <c r="C131" s="108" t="s">
        <v>224</v>
      </c>
      <c r="D131" s="130">
        <f t="shared" si="42"/>
        <v>590.99572602739727</v>
      </c>
      <c r="E131" s="130">
        <f t="shared" si="43"/>
        <v>921.55265753424646</v>
      </c>
      <c r="F131" s="130">
        <f t="shared" si="44"/>
        <v>921.55265753424646</v>
      </c>
      <c r="G131" s="130">
        <f t="shared" si="45"/>
        <v>611.02947945205472</v>
      </c>
      <c r="H131" s="130">
        <f t="shared" si="46"/>
        <v>611.0294794520546</v>
      </c>
      <c r="I131" s="128">
        <v>3656.16</v>
      </c>
    </row>
    <row r="132" spans="2:9" ht="14.1" customHeight="1" x14ac:dyDescent="0.2">
      <c r="B132" s="160"/>
      <c r="C132" s="108" t="s">
        <v>225</v>
      </c>
      <c r="D132" s="130">
        <f t="shared" si="42"/>
        <v>590.99572602739727</v>
      </c>
      <c r="E132" s="130">
        <f t="shared" si="43"/>
        <v>921.55265753424646</v>
      </c>
      <c r="F132" s="130">
        <f t="shared" si="44"/>
        <v>921.55265753424646</v>
      </c>
      <c r="G132" s="130">
        <f t="shared" si="45"/>
        <v>611.02947945205472</v>
      </c>
      <c r="H132" s="130">
        <f t="shared" si="46"/>
        <v>611.0294794520546</v>
      </c>
      <c r="I132" s="128">
        <v>3656.16</v>
      </c>
    </row>
    <row r="133" spans="2:9" ht="14.1" customHeight="1" x14ac:dyDescent="0.2">
      <c r="B133" s="160"/>
      <c r="C133" s="108" t="s">
        <v>226</v>
      </c>
      <c r="D133" s="130">
        <f t="shared" si="42"/>
        <v>590.99572602739727</v>
      </c>
      <c r="E133" s="130">
        <f t="shared" si="43"/>
        <v>921.55265753424646</v>
      </c>
      <c r="F133" s="130">
        <f t="shared" si="44"/>
        <v>921.55265753424646</v>
      </c>
      <c r="G133" s="130">
        <f t="shared" si="45"/>
        <v>611.02947945205472</v>
      </c>
      <c r="H133" s="130">
        <f t="shared" si="46"/>
        <v>611.0294794520546</v>
      </c>
      <c r="I133" s="128">
        <v>3656.16</v>
      </c>
    </row>
    <row r="134" spans="2:9" ht="14.1" customHeight="1" x14ac:dyDescent="0.2">
      <c r="B134" s="160"/>
      <c r="C134" s="108" t="s">
        <v>227</v>
      </c>
      <c r="D134" s="130">
        <f t="shared" si="42"/>
        <v>590.99572602739727</v>
      </c>
      <c r="E134" s="130">
        <f t="shared" si="43"/>
        <v>921.55265753424646</v>
      </c>
      <c r="F134" s="130">
        <f t="shared" si="44"/>
        <v>921.55265753424646</v>
      </c>
      <c r="G134" s="130">
        <f t="shared" si="45"/>
        <v>611.02947945205472</v>
      </c>
      <c r="H134" s="130">
        <f t="shared" si="46"/>
        <v>611.0294794520546</v>
      </c>
      <c r="I134" s="128">
        <v>3656.16</v>
      </c>
    </row>
    <row r="135" spans="2:9" ht="14.1" customHeight="1" x14ac:dyDescent="0.2">
      <c r="B135" s="160"/>
      <c r="C135" s="108" t="s">
        <v>228</v>
      </c>
      <c r="D135" s="130">
        <f t="shared" si="42"/>
        <v>590.99572602739727</v>
      </c>
      <c r="E135" s="130">
        <f t="shared" si="43"/>
        <v>921.55265753424646</v>
      </c>
      <c r="F135" s="130">
        <f t="shared" si="44"/>
        <v>921.55265753424646</v>
      </c>
      <c r="G135" s="130">
        <f t="shared" si="45"/>
        <v>611.02947945205472</v>
      </c>
      <c r="H135" s="130">
        <f t="shared" si="46"/>
        <v>611.0294794520546</v>
      </c>
      <c r="I135" s="128">
        <v>3656.16</v>
      </c>
    </row>
    <row r="136" spans="2:9" ht="14.1" customHeight="1" x14ac:dyDescent="0.2">
      <c r="B136" s="160"/>
      <c r="C136" s="108" t="s">
        <v>229</v>
      </c>
      <c r="D136" s="130">
        <f t="shared" si="42"/>
        <v>590.99572602739727</v>
      </c>
      <c r="E136" s="130">
        <f t="shared" si="43"/>
        <v>921.55265753424646</v>
      </c>
      <c r="F136" s="130">
        <f t="shared" si="44"/>
        <v>921.55265753424646</v>
      </c>
      <c r="G136" s="130">
        <f t="shared" si="45"/>
        <v>611.02947945205472</v>
      </c>
      <c r="H136" s="130">
        <f t="shared" si="46"/>
        <v>611.0294794520546</v>
      </c>
      <c r="I136" s="128">
        <v>3656.16</v>
      </c>
    </row>
    <row r="137" spans="2:9" ht="14.1" customHeight="1" x14ac:dyDescent="0.2">
      <c r="B137" s="160"/>
      <c r="C137" s="108" t="s">
        <v>230</v>
      </c>
      <c r="D137" s="130">
        <f t="shared" si="42"/>
        <v>590.99572602739727</v>
      </c>
      <c r="E137" s="130">
        <f t="shared" si="43"/>
        <v>921.55265753424646</v>
      </c>
      <c r="F137" s="130">
        <f t="shared" si="44"/>
        <v>921.55265753424646</v>
      </c>
      <c r="G137" s="130">
        <f t="shared" si="45"/>
        <v>611.02947945205472</v>
      </c>
      <c r="H137" s="130">
        <f t="shared" si="46"/>
        <v>611.0294794520546</v>
      </c>
      <c r="I137" s="128">
        <v>3656.16</v>
      </c>
    </row>
    <row r="138" spans="2:9" ht="14.1" customHeight="1" x14ac:dyDescent="0.2">
      <c r="B138" s="160"/>
      <c r="C138" s="108" t="s">
        <v>231</v>
      </c>
      <c r="D138" s="130">
        <f t="shared" si="42"/>
        <v>590.99572602739727</v>
      </c>
      <c r="E138" s="130">
        <f t="shared" si="43"/>
        <v>921.55265753424646</v>
      </c>
      <c r="F138" s="130">
        <f t="shared" si="44"/>
        <v>921.55265753424646</v>
      </c>
      <c r="G138" s="130">
        <f t="shared" si="45"/>
        <v>611.02947945205472</v>
      </c>
      <c r="H138" s="130">
        <f t="shared" si="46"/>
        <v>611.0294794520546</v>
      </c>
      <c r="I138" s="128">
        <v>3656.16</v>
      </c>
    </row>
    <row r="139" spans="2:9" ht="14.1" customHeight="1" x14ac:dyDescent="0.2">
      <c r="B139" s="160"/>
      <c r="C139" s="108" t="s">
        <v>232</v>
      </c>
      <c r="D139" s="130">
        <f t="shared" si="42"/>
        <v>590.99572602739727</v>
      </c>
      <c r="E139" s="130">
        <f t="shared" si="43"/>
        <v>921.55265753424646</v>
      </c>
      <c r="F139" s="130">
        <f t="shared" si="44"/>
        <v>921.55265753424646</v>
      </c>
      <c r="G139" s="130">
        <f t="shared" si="45"/>
        <v>611.02947945205472</v>
      </c>
      <c r="H139" s="130">
        <f t="shared" si="46"/>
        <v>611.0294794520546</v>
      </c>
      <c r="I139" s="128">
        <v>3656.16</v>
      </c>
    </row>
    <row r="140" spans="2:9" ht="14.1" customHeight="1" x14ac:dyDescent="0.2">
      <c r="B140" s="160"/>
      <c r="C140" s="108" t="s">
        <v>233</v>
      </c>
      <c r="D140" s="130">
        <f t="shared" si="42"/>
        <v>590.99572602739727</v>
      </c>
      <c r="E140" s="130">
        <f t="shared" si="43"/>
        <v>921.55265753424646</v>
      </c>
      <c r="F140" s="130">
        <f t="shared" si="44"/>
        <v>921.55265753424646</v>
      </c>
      <c r="G140" s="130">
        <f t="shared" si="45"/>
        <v>611.02947945205472</v>
      </c>
      <c r="H140" s="130">
        <f t="shared" si="46"/>
        <v>611.0294794520546</v>
      </c>
      <c r="I140" s="128">
        <v>3656.16</v>
      </c>
    </row>
    <row r="141" spans="2:9" ht="14.1" customHeight="1" x14ac:dyDescent="0.2">
      <c r="B141" s="160"/>
      <c r="C141" s="108" t="s">
        <v>234</v>
      </c>
      <c r="D141" s="130">
        <f t="shared" si="42"/>
        <v>590.99572602739727</v>
      </c>
      <c r="E141" s="130">
        <f t="shared" si="43"/>
        <v>921.55265753424646</v>
      </c>
      <c r="F141" s="130">
        <f t="shared" si="44"/>
        <v>921.55265753424646</v>
      </c>
      <c r="G141" s="130">
        <f t="shared" si="45"/>
        <v>611.02947945205472</v>
      </c>
      <c r="H141" s="130">
        <f t="shared" si="46"/>
        <v>611.0294794520546</v>
      </c>
      <c r="I141" s="128">
        <v>3656.16</v>
      </c>
    </row>
    <row r="142" spans="2:9" ht="14.1" customHeight="1" x14ac:dyDescent="0.2">
      <c r="B142" s="153" t="s">
        <v>235</v>
      </c>
      <c r="C142" s="108" t="s">
        <v>236</v>
      </c>
      <c r="D142" s="130">
        <f t="shared" si="42"/>
        <v>544.46008219178077</v>
      </c>
      <c r="E142" s="130">
        <f t="shared" si="43"/>
        <v>848.98860273972605</v>
      </c>
      <c r="F142" s="130">
        <f t="shared" si="44"/>
        <v>848.98860273972605</v>
      </c>
      <c r="G142" s="130">
        <f t="shared" si="45"/>
        <v>562.91635616438361</v>
      </c>
      <c r="H142" s="130">
        <f t="shared" si="46"/>
        <v>562.91635616438339</v>
      </c>
      <c r="I142" s="128">
        <v>3368.27</v>
      </c>
    </row>
    <row r="143" spans="2:9" ht="14.1" customHeight="1" x14ac:dyDescent="0.2">
      <c r="B143" s="154"/>
      <c r="C143" s="108" t="s">
        <v>237</v>
      </c>
      <c r="D143" s="130">
        <f t="shared" si="42"/>
        <v>544.46008219178077</v>
      </c>
      <c r="E143" s="130">
        <f t="shared" si="43"/>
        <v>848.98860273972605</v>
      </c>
      <c r="F143" s="130">
        <f t="shared" si="44"/>
        <v>848.98860273972605</v>
      </c>
      <c r="G143" s="130">
        <f t="shared" si="45"/>
        <v>562.91635616438361</v>
      </c>
      <c r="H143" s="130">
        <f t="shared" si="46"/>
        <v>562.91635616438339</v>
      </c>
      <c r="I143" s="128">
        <v>3368.27</v>
      </c>
    </row>
    <row r="144" spans="2:9" ht="14.1" customHeight="1" x14ac:dyDescent="0.2">
      <c r="B144" s="154"/>
      <c r="C144" s="108" t="s">
        <v>238</v>
      </c>
      <c r="D144" s="130">
        <f t="shared" si="42"/>
        <v>544.46008219178077</v>
      </c>
      <c r="E144" s="130">
        <f t="shared" si="43"/>
        <v>848.98860273972605</v>
      </c>
      <c r="F144" s="130">
        <f t="shared" si="44"/>
        <v>848.98860273972605</v>
      </c>
      <c r="G144" s="130">
        <f t="shared" si="45"/>
        <v>562.91635616438361</v>
      </c>
      <c r="H144" s="130">
        <f t="shared" si="46"/>
        <v>562.91635616438339</v>
      </c>
      <c r="I144" s="128">
        <v>3368.27</v>
      </c>
    </row>
    <row r="145" spans="1:9" ht="14.1" customHeight="1" x14ac:dyDescent="0.2">
      <c r="B145" s="154"/>
      <c r="C145" s="108" t="s">
        <v>239</v>
      </c>
      <c r="D145" s="130">
        <f t="shared" si="42"/>
        <v>544.46008219178077</v>
      </c>
      <c r="E145" s="130">
        <f t="shared" si="43"/>
        <v>848.98860273972605</v>
      </c>
      <c r="F145" s="130">
        <f t="shared" si="44"/>
        <v>848.98860273972605</v>
      </c>
      <c r="G145" s="130">
        <f t="shared" si="45"/>
        <v>562.91635616438361</v>
      </c>
      <c r="H145" s="130">
        <f t="shared" si="46"/>
        <v>562.91635616438339</v>
      </c>
      <c r="I145" s="128">
        <v>3368.27</v>
      </c>
    </row>
    <row r="146" spans="1:9" ht="14.1" customHeight="1" x14ac:dyDescent="0.2">
      <c r="B146" s="154"/>
      <c r="C146" s="108" t="s">
        <v>240</v>
      </c>
      <c r="D146" s="130">
        <f t="shared" si="42"/>
        <v>544.46008219178077</v>
      </c>
      <c r="E146" s="130">
        <f t="shared" si="43"/>
        <v>848.98860273972605</v>
      </c>
      <c r="F146" s="130">
        <f t="shared" si="44"/>
        <v>848.98860273972605</v>
      </c>
      <c r="G146" s="130">
        <f t="shared" si="45"/>
        <v>562.91635616438361</v>
      </c>
      <c r="H146" s="130">
        <f t="shared" si="46"/>
        <v>562.91635616438339</v>
      </c>
      <c r="I146" s="128">
        <v>3368.27</v>
      </c>
    </row>
    <row r="147" spans="1:9" ht="14.1" customHeight="1" x14ac:dyDescent="0.2">
      <c r="B147" s="154"/>
      <c r="C147" s="108" t="s">
        <v>241</v>
      </c>
      <c r="D147" s="130">
        <f t="shared" si="42"/>
        <v>544.46008219178077</v>
      </c>
      <c r="E147" s="130">
        <f t="shared" si="43"/>
        <v>848.98860273972605</v>
      </c>
      <c r="F147" s="130">
        <f t="shared" si="44"/>
        <v>848.98860273972605</v>
      </c>
      <c r="G147" s="130">
        <f t="shared" si="45"/>
        <v>562.91635616438361</v>
      </c>
      <c r="H147" s="130">
        <f t="shared" si="46"/>
        <v>562.91635616438339</v>
      </c>
      <c r="I147" s="128">
        <v>3368.27</v>
      </c>
    </row>
    <row r="148" spans="1:9" ht="14.1" customHeight="1" x14ac:dyDescent="0.2">
      <c r="B148" s="154"/>
      <c r="C148" s="108" t="s">
        <v>242</v>
      </c>
      <c r="D148" s="130">
        <f t="shared" si="42"/>
        <v>544.46008219178077</v>
      </c>
      <c r="E148" s="130">
        <f t="shared" si="43"/>
        <v>848.98860273972605</v>
      </c>
      <c r="F148" s="130">
        <f t="shared" si="44"/>
        <v>848.98860273972605</v>
      </c>
      <c r="G148" s="130">
        <f t="shared" si="45"/>
        <v>562.91635616438361</v>
      </c>
      <c r="H148" s="130">
        <f t="shared" si="46"/>
        <v>562.91635616438339</v>
      </c>
      <c r="I148" s="128">
        <v>3368.27</v>
      </c>
    </row>
    <row r="149" spans="1:9" ht="14.1" customHeight="1" x14ac:dyDescent="0.2">
      <c r="B149" s="154"/>
      <c r="C149" s="108" t="s">
        <v>243</v>
      </c>
      <c r="D149" s="130">
        <f t="shared" si="42"/>
        <v>544.46008219178077</v>
      </c>
      <c r="E149" s="130">
        <f t="shared" si="43"/>
        <v>848.98860273972605</v>
      </c>
      <c r="F149" s="130">
        <f t="shared" si="44"/>
        <v>848.98860273972605</v>
      </c>
      <c r="G149" s="130">
        <f t="shared" si="45"/>
        <v>562.91635616438361</v>
      </c>
      <c r="H149" s="130">
        <f t="shared" si="46"/>
        <v>562.91635616438339</v>
      </c>
      <c r="I149" s="128">
        <v>3368.27</v>
      </c>
    </row>
    <row r="150" spans="1:9" ht="14.1" customHeight="1" x14ac:dyDescent="0.2">
      <c r="B150" s="155"/>
      <c r="C150" s="108" t="s">
        <v>244</v>
      </c>
      <c r="D150" s="130">
        <f t="shared" si="42"/>
        <v>544.46008219178077</v>
      </c>
      <c r="E150" s="130">
        <f t="shared" si="43"/>
        <v>848.98860273972605</v>
      </c>
      <c r="F150" s="130">
        <f t="shared" si="44"/>
        <v>848.98860273972605</v>
      </c>
      <c r="G150" s="130">
        <f t="shared" si="45"/>
        <v>562.91635616438361</v>
      </c>
      <c r="H150" s="130">
        <f t="shared" si="46"/>
        <v>562.91635616438339</v>
      </c>
      <c r="I150" s="128">
        <v>3368.27</v>
      </c>
    </row>
    <row r="154" spans="1:9" ht="14.1" customHeight="1" x14ac:dyDescent="0.2">
      <c r="B154" s="109"/>
      <c r="C154" s="110" t="s">
        <v>245</v>
      </c>
      <c r="D154" s="111" t="s">
        <v>16</v>
      </c>
      <c r="E154" s="110" t="s">
        <v>5</v>
      </c>
      <c r="F154" s="110" t="s">
        <v>16</v>
      </c>
    </row>
    <row r="155" spans="1:9" ht="14.1" customHeight="1" x14ac:dyDescent="0.2">
      <c r="A155" s="109"/>
      <c r="B155" s="109"/>
      <c r="C155" s="113" t="s">
        <v>0</v>
      </c>
      <c r="D155" s="113" t="s">
        <v>17</v>
      </c>
      <c r="E155" s="113" t="s">
        <v>0</v>
      </c>
      <c r="F155" s="113" t="s">
        <v>17</v>
      </c>
    </row>
    <row r="156" spans="1:9" ht="14.1" customHeight="1" x14ac:dyDescent="0.2">
      <c r="A156" s="109"/>
      <c r="B156" s="109"/>
      <c r="C156" s="114">
        <v>1</v>
      </c>
      <c r="D156" s="126">
        <v>1023.9296868330255</v>
      </c>
      <c r="E156" s="114">
        <v>1</v>
      </c>
      <c r="F156" s="127">
        <v>61.957311232856888</v>
      </c>
    </row>
    <row r="157" spans="1:9" ht="14.1" customHeight="1" x14ac:dyDescent="0.2">
      <c r="A157" s="109"/>
      <c r="B157" s="109"/>
      <c r="C157" s="114">
        <v>2</v>
      </c>
      <c r="D157" s="126">
        <v>762.19677033105609</v>
      </c>
      <c r="E157" s="114">
        <v>2</v>
      </c>
      <c r="F157" s="127">
        <v>47.267928492480962</v>
      </c>
    </row>
    <row r="158" spans="1:9" ht="14.1" customHeight="1" x14ac:dyDescent="0.2">
      <c r="A158" s="109"/>
      <c r="B158" s="109"/>
      <c r="C158" s="114">
        <v>3</v>
      </c>
      <c r="D158" s="126">
        <v>621.47476110193543</v>
      </c>
      <c r="E158" s="114">
        <v>3</v>
      </c>
      <c r="F158" s="127">
        <v>37.919104283295972</v>
      </c>
    </row>
    <row r="159" spans="1:9" ht="14.1" customHeight="1" x14ac:dyDescent="0.2">
      <c r="A159" s="109"/>
      <c r="B159" s="109"/>
      <c r="C159" s="114">
        <v>4</v>
      </c>
      <c r="D159" s="126">
        <v>409.93626252211885</v>
      </c>
      <c r="E159" s="114">
        <v>4</v>
      </c>
      <c r="F159" s="127">
        <v>25.529919460405285</v>
      </c>
    </row>
    <row r="160" spans="1:9" ht="14.1" customHeight="1" x14ac:dyDescent="0.2">
      <c r="A160" s="109"/>
      <c r="B160" s="109"/>
      <c r="C160" s="114">
        <v>5</v>
      </c>
      <c r="D160" s="126">
        <v>363.431270962665</v>
      </c>
      <c r="E160" s="114">
        <v>5</v>
      </c>
      <c r="F160" s="127">
        <v>18.993713496858167</v>
      </c>
    </row>
    <row r="161" spans="1:4" ht="14.1" customHeight="1" x14ac:dyDescent="0.2">
      <c r="A161" s="109"/>
      <c r="B161" s="109"/>
      <c r="C161" s="115"/>
      <c r="D161" s="115"/>
    </row>
    <row r="162" spans="1:4" ht="14.1" customHeight="1" x14ac:dyDescent="0.2">
      <c r="B162" s="109"/>
    </row>
    <row r="163" spans="1:4" ht="14.1" customHeight="1" x14ac:dyDescent="0.2">
      <c r="A163" s="109"/>
      <c r="B163" s="109"/>
    </row>
    <row r="164" spans="1:4" ht="14.1" customHeight="1" x14ac:dyDescent="0.2">
      <c r="A164" s="109"/>
      <c r="B164" s="109"/>
    </row>
    <row r="165" spans="1:4" ht="14.1" customHeight="1" x14ac:dyDescent="0.2">
      <c r="A165" s="109"/>
      <c r="B165" s="109"/>
    </row>
    <row r="166" spans="1:4" ht="14.1" customHeight="1" x14ac:dyDescent="0.2">
      <c r="A166" s="109"/>
      <c r="B166" s="109"/>
    </row>
    <row r="167" spans="1:4" ht="14.1" customHeight="1" x14ac:dyDescent="0.2">
      <c r="A167" s="109"/>
      <c r="B167" s="109"/>
    </row>
    <row r="168" spans="1:4" ht="14.1" customHeight="1" x14ac:dyDescent="0.2">
      <c r="A168" s="109"/>
      <c r="B168" s="109"/>
    </row>
    <row r="169" spans="1:4" ht="14.1" customHeight="1" x14ac:dyDescent="0.2">
      <c r="B169" s="109"/>
    </row>
  </sheetData>
  <sheetProtection algorithmName="SHA-512" hashValue="zLvc+ZfjHf+BK4/C90owmQpZ1hGjxbcVhufbHH+7kdaNLdf392xanJku4dNoneXNBDCVoibwGykVL5/XPxxY4w==" saltValue="sQshMNYTmN3v2GhKHH4TRQ==" spinCount="100000" sheet="1" objects="1" scenarios="1" formatCells="0"/>
  <mergeCells count="7">
    <mergeCell ref="B142:B150"/>
    <mergeCell ref="G93:I93"/>
    <mergeCell ref="C104:I104"/>
    <mergeCell ref="C105:I105"/>
    <mergeCell ref="B109:B115"/>
    <mergeCell ref="B116:B125"/>
    <mergeCell ref="B126:B141"/>
  </mergeCells>
  <pageMargins left="0.19685039370078741" right="0.19685039370078741" top="0.43307086614173229" bottom="0.43307086614173229" header="0" footer="0"/>
  <pageSetup paperSize="8" scale="75" orientation="landscape" r:id="rId1"/>
  <headerFooter alignWithMargins="0">
    <oddHeader>&amp;LUniversidad de Granada
Servicio de Habilitación&amp;CRETRIBUCIONES PERSONAL LABORAL
AÑO 2023&amp;R&amp;D</oddHeader>
    <oddFooter>&amp;LRetribuciones Laborales 2023&amp;RPágina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PAS Funcionario</vt:lpstr>
      <vt:lpstr>PAS Laboral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2023-09-07T17:25:20Z</dcterms:modified>
</cp:coreProperties>
</file>