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AS Funcionario" sheetId="2" r:id="rId1"/>
    <sheet name="PAS Laboral" sheetId="3" r:id="rId2"/>
  </sheets>
  <definedNames>
    <definedName name="Consulta1" localSheetId="0">#REF!</definedName>
    <definedName name="Consulta1" localSheetId="1">#REF!</definedName>
    <definedName name="Consulta1">#REF!</definedName>
    <definedName name="KKK" localSheetId="0">#REF!</definedName>
    <definedName name="KKK" localSheetId="1">#REF!</definedName>
    <definedName name="KKK">#REF!</definedName>
    <definedName name="ñññññ" localSheetId="0">#REF!</definedName>
    <definedName name="ñññññ" localSheetId="1">#REF!</definedName>
    <definedName name="ñññññ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8" i="3" l="1"/>
  <c r="I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G150" i="3"/>
  <c r="F150" i="3"/>
  <c r="E150" i="3"/>
  <c r="D150" i="3"/>
  <c r="G149" i="3"/>
  <c r="F149" i="3"/>
  <c r="E149" i="3"/>
  <c r="D149" i="3"/>
  <c r="G148" i="3"/>
  <c r="F148" i="3"/>
  <c r="E148" i="3"/>
  <c r="D148" i="3"/>
  <c r="G147" i="3"/>
  <c r="F147" i="3"/>
  <c r="E147" i="3"/>
  <c r="D147" i="3"/>
  <c r="G146" i="3"/>
  <c r="F146" i="3"/>
  <c r="E146" i="3"/>
  <c r="D146" i="3"/>
  <c r="G145" i="3"/>
  <c r="F145" i="3"/>
  <c r="E145" i="3"/>
  <c r="D145" i="3"/>
  <c r="G144" i="3"/>
  <c r="F144" i="3"/>
  <c r="E144" i="3"/>
  <c r="D144" i="3"/>
  <c r="G143" i="3"/>
  <c r="F143" i="3"/>
  <c r="E143" i="3"/>
  <c r="D143" i="3"/>
  <c r="G142" i="3"/>
  <c r="F142" i="3"/>
  <c r="E142" i="3"/>
  <c r="D142" i="3"/>
  <c r="G141" i="3"/>
  <c r="F141" i="3"/>
  <c r="E141" i="3"/>
  <c r="G140" i="3"/>
  <c r="F140" i="3"/>
  <c r="E140" i="3"/>
  <c r="G139" i="3"/>
  <c r="F139" i="3"/>
  <c r="E139" i="3"/>
  <c r="G138" i="3"/>
  <c r="F138" i="3"/>
  <c r="E138" i="3"/>
  <c r="G137" i="3"/>
  <c r="F137" i="3"/>
  <c r="E137" i="3"/>
  <c r="G136" i="3"/>
  <c r="F136" i="3"/>
  <c r="E136" i="3"/>
  <c r="G135" i="3"/>
  <c r="F135" i="3"/>
  <c r="E135" i="3"/>
  <c r="G134" i="3"/>
  <c r="F134" i="3"/>
  <c r="E134" i="3"/>
  <c r="G133" i="3"/>
  <c r="F133" i="3"/>
  <c r="E133" i="3"/>
  <c r="G132" i="3"/>
  <c r="F132" i="3"/>
  <c r="E132" i="3"/>
  <c r="G131" i="3"/>
  <c r="F131" i="3"/>
  <c r="E131" i="3"/>
  <c r="G130" i="3"/>
  <c r="F130" i="3"/>
  <c r="E130" i="3"/>
  <c r="G129" i="3"/>
  <c r="F129" i="3"/>
  <c r="E129" i="3"/>
  <c r="G128" i="3"/>
  <c r="F128" i="3"/>
  <c r="E128" i="3"/>
  <c r="G127" i="3"/>
  <c r="F127" i="3"/>
  <c r="E127" i="3"/>
  <c r="G126" i="3"/>
  <c r="F126" i="3"/>
  <c r="E126" i="3"/>
  <c r="G125" i="3"/>
  <c r="F125" i="3"/>
  <c r="E125" i="3"/>
  <c r="D125" i="3"/>
  <c r="G124" i="3"/>
  <c r="F124" i="3"/>
  <c r="E124" i="3"/>
  <c r="D124" i="3"/>
  <c r="G123" i="3"/>
  <c r="F123" i="3"/>
  <c r="E123" i="3"/>
  <c r="D123" i="3"/>
  <c r="G122" i="3"/>
  <c r="F122" i="3"/>
  <c r="E122" i="3"/>
  <c r="D122" i="3"/>
  <c r="G121" i="3"/>
  <c r="F121" i="3"/>
  <c r="E121" i="3"/>
  <c r="D121" i="3"/>
  <c r="G120" i="3"/>
  <c r="F120" i="3"/>
  <c r="E120" i="3"/>
  <c r="D120" i="3"/>
  <c r="G119" i="3"/>
  <c r="F119" i="3"/>
  <c r="E119" i="3"/>
  <c r="D119" i="3"/>
  <c r="G118" i="3"/>
  <c r="F118" i="3"/>
  <c r="E118" i="3"/>
  <c r="D118" i="3"/>
  <c r="G117" i="3"/>
  <c r="F117" i="3"/>
  <c r="E117" i="3"/>
  <c r="D117" i="3"/>
  <c r="G116" i="3"/>
  <c r="F116" i="3"/>
  <c r="E116" i="3"/>
  <c r="D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D111" i="3"/>
  <c r="G110" i="3"/>
  <c r="F110" i="3"/>
  <c r="E110" i="3"/>
  <c r="D110" i="3"/>
  <c r="G109" i="3"/>
  <c r="F109" i="3"/>
  <c r="E109" i="3"/>
  <c r="D109" i="3"/>
  <c r="H91" i="3"/>
  <c r="H90" i="3"/>
  <c r="H89" i="3"/>
  <c r="C88" i="3"/>
  <c r="C87" i="3"/>
  <c r="C86" i="3"/>
  <c r="C85" i="3"/>
  <c r="F80" i="3"/>
  <c r="H4" i="3"/>
  <c r="D4" i="3"/>
  <c r="H80" i="3"/>
  <c r="I80" i="3"/>
  <c r="J81" i="3"/>
  <c r="I81" i="3"/>
  <c r="H81" i="3"/>
  <c r="G81" i="3"/>
  <c r="F81" i="3"/>
  <c r="B80" i="3"/>
  <c r="C80" i="3"/>
  <c r="D80" i="3"/>
  <c r="E81" i="3"/>
  <c r="D81" i="3"/>
  <c r="C81" i="3"/>
  <c r="B81" i="3"/>
  <c r="J80" i="3"/>
  <c r="E80" i="3"/>
  <c r="H79" i="3"/>
  <c r="I79" i="3"/>
  <c r="J79" i="3"/>
  <c r="B79" i="3"/>
  <c r="C79" i="3"/>
  <c r="D79" i="3"/>
  <c r="E79" i="3"/>
  <c r="K78" i="3"/>
  <c r="F74" i="3"/>
  <c r="G74" i="3"/>
  <c r="H74" i="3"/>
  <c r="I74" i="3"/>
  <c r="J75" i="3"/>
  <c r="I75" i="3"/>
  <c r="H75" i="3"/>
  <c r="G75" i="3"/>
  <c r="F75" i="3"/>
  <c r="B59" i="3"/>
  <c r="C59" i="3"/>
  <c r="D59" i="3"/>
  <c r="E75" i="3"/>
  <c r="D75" i="3"/>
  <c r="C75" i="3"/>
  <c r="B75" i="3"/>
  <c r="J74" i="3"/>
  <c r="E74" i="3"/>
  <c r="D74" i="3"/>
  <c r="C74" i="3"/>
  <c r="B74" i="3"/>
  <c r="H59" i="3"/>
  <c r="I59" i="3"/>
  <c r="J73" i="3"/>
  <c r="I73" i="3"/>
  <c r="H73" i="3"/>
  <c r="G73" i="3"/>
  <c r="F73" i="3"/>
  <c r="E73" i="3"/>
  <c r="D73" i="3"/>
  <c r="C73" i="3"/>
  <c r="B73" i="3"/>
  <c r="F62" i="3"/>
  <c r="G62" i="3"/>
  <c r="H62" i="3"/>
  <c r="I62" i="3"/>
  <c r="J72" i="3"/>
  <c r="I72" i="3"/>
  <c r="H72" i="3"/>
  <c r="G72" i="3"/>
  <c r="F72" i="3"/>
  <c r="E72" i="3"/>
  <c r="D72" i="3"/>
  <c r="C72" i="3"/>
  <c r="B72" i="3"/>
  <c r="J71" i="3"/>
  <c r="I71" i="3"/>
  <c r="H71" i="3"/>
  <c r="G71" i="3"/>
  <c r="F71" i="3"/>
  <c r="E71" i="3"/>
  <c r="D71" i="3"/>
  <c r="C71" i="3"/>
  <c r="B71" i="3"/>
  <c r="J70" i="3"/>
  <c r="I70" i="3"/>
  <c r="H70" i="3"/>
  <c r="G70" i="3"/>
  <c r="F70" i="3"/>
  <c r="E70" i="3"/>
  <c r="D70" i="3"/>
  <c r="C70" i="3"/>
  <c r="B70" i="3"/>
  <c r="J69" i="3"/>
  <c r="I69" i="3"/>
  <c r="H69" i="3"/>
  <c r="G69" i="3"/>
  <c r="F69" i="3"/>
  <c r="E69" i="3"/>
  <c r="D69" i="3"/>
  <c r="C69" i="3"/>
  <c r="B69" i="3"/>
  <c r="J68" i="3"/>
  <c r="I68" i="3"/>
  <c r="H68" i="3"/>
  <c r="G68" i="3"/>
  <c r="F68" i="3"/>
  <c r="E68" i="3"/>
  <c r="D68" i="3"/>
  <c r="C68" i="3"/>
  <c r="B68" i="3"/>
  <c r="J67" i="3"/>
  <c r="I67" i="3"/>
  <c r="H67" i="3"/>
  <c r="G67" i="3"/>
  <c r="F67" i="3"/>
  <c r="E67" i="3"/>
  <c r="D67" i="3"/>
  <c r="C67" i="3"/>
  <c r="B67" i="3"/>
  <c r="J66" i="3"/>
  <c r="I66" i="3"/>
  <c r="H66" i="3"/>
  <c r="G66" i="3"/>
  <c r="F66" i="3"/>
  <c r="E66" i="3"/>
  <c r="D66" i="3"/>
  <c r="C66" i="3"/>
  <c r="B66" i="3"/>
  <c r="J65" i="3"/>
  <c r="I65" i="3"/>
  <c r="H65" i="3"/>
  <c r="G65" i="3"/>
  <c r="F65" i="3"/>
  <c r="E65" i="3"/>
  <c r="D65" i="3"/>
  <c r="C65" i="3"/>
  <c r="B65" i="3"/>
  <c r="J64" i="3"/>
  <c r="I64" i="3"/>
  <c r="H64" i="3"/>
  <c r="G64" i="3"/>
  <c r="F64" i="3"/>
  <c r="E64" i="3"/>
  <c r="D64" i="3"/>
  <c r="C64" i="3"/>
  <c r="B64" i="3"/>
  <c r="J63" i="3"/>
  <c r="I63" i="3"/>
  <c r="H63" i="3"/>
  <c r="G63" i="3"/>
  <c r="F63" i="3"/>
  <c r="E63" i="3"/>
  <c r="D63" i="3"/>
  <c r="C63" i="3"/>
  <c r="B63" i="3"/>
  <c r="J62" i="3"/>
  <c r="E62" i="3"/>
  <c r="D62" i="3"/>
  <c r="C62" i="3"/>
  <c r="B62" i="3"/>
  <c r="K61" i="3"/>
  <c r="J61" i="3"/>
  <c r="I61" i="3"/>
  <c r="H61" i="3"/>
  <c r="G61" i="3"/>
  <c r="F61" i="3"/>
  <c r="E61" i="3"/>
  <c r="D61" i="3"/>
  <c r="C61" i="3"/>
  <c r="B61" i="3"/>
  <c r="J60" i="3"/>
  <c r="I60" i="3"/>
  <c r="H60" i="3"/>
  <c r="G60" i="3"/>
  <c r="F60" i="3"/>
  <c r="E60" i="3"/>
  <c r="D60" i="3"/>
  <c r="C60" i="3"/>
  <c r="B60" i="3"/>
  <c r="J59" i="3"/>
  <c r="E59" i="3"/>
  <c r="K58" i="3"/>
  <c r="F43" i="3"/>
  <c r="G43" i="3"/>
  <c r="H43" i="3"/>
  <c r="I43" i="3"/>
  <c r="J55" i="3"/>
  <c r="H55" i="3"/>
  <c r="G55" i="3"/>
  <c r="F55" i="3"/>
  <c r="B38" i="3"/>
  <c r="C38" i="3"/>
  <c r="D38" i="3"/>
  <c r="E55" i="3"/>
  <c r="D55" i="3"/>
  <c r="C55" i="3"/>
  <c r="B55" i="3"/>
  <c r="F54" i="3"/>
  <c r="G54" i="3"/>
  <c r="H54" i="3"/>
  <c r="I54" i="3"/>
  <c r="J54" i="3"/>
  <c r="B53" i="3"/>
  <c r="C53" i="3"/>
  <c r="D53" i="3"/>
  <c r="E54" i="3"/>
  <c r="D54" i="3"/>
  <c r="C54" i="3"/>
  <c r="B54" i="3"/>
  <c r="F36" i="3"/>
  <c r="G36" i="3"/>
  <c r="H36" i="3"/>
  <c r="I36" i="3"/>
  <c r="J53" i="3"/>
  <c r="I53" i="3"/>
  <c r="H53" i="3"/>
  <c r="G53" i="3"/>
  <c r="F53" i="3"/>
  <c r="E53" i="3"/>
  <c r="J52" i="3"/>
  <c r="I52" i="3"/>
  <c r="H52" i="3"/>
  <c r="G52" i="3"/>
  <c r="F52" i="3"/>
  <c r="E52" i="3"/>
  <c r="D52" i="3"/>
  <c r="C52" i="3"/>
  <c r="B52" i="3"/>
  <c r="J51" i="3"/>
  <c r="I51" i="3"/>
  <c r="H51" i="3"/>
  <c r="G51" i="3"/>
  <c r="F51" i="3"/>
  <c r="E51" i="3"/>
  <c r="D51" i="3"/>
  <c r="C51" i="3"/>
  <c r="B51" i="3"/>
  <c r="F41" i="3"/>
  <c r="G41" i="3"/>
  <c r="H41" i="3"/>
  <c r="I41" i="3"/>
  <c r="J50" i="3"/>
  <c r="I50" i="3"/>
  <c r="H50" i="3"/>
  <c r="G50" i="3"/>
  <c r="F50" i="3"/>
  <c r="E50" i="3"/>
  <c r="D50" i="3"/>
  <c r="C50" i="3"/>
  <c r="B50" i="3"/>
  <c r="F49" i="3"/>
  <c r="G49" i="3"/>
  <c r="H49" i="3"/>
  <c r="I49" i="3"/>
  <c r="J49" i="3"/>
  <c r="E49" i="3"/>
  <c r="D49" i="3"/>
  <c r="C49" i="3"/>
  <c r="B49" i="3"/>
  <c r="J48" i="3"/>
  <c r="I48" i="3"/>
  <c r="H48" i="3"/>
  <c r="G48" i="3"/>
  <c r="F48" i="3"/>
  <c r="E48" i="3"/>
  <c r="D48" i="3"/>
  <c r="C48" i="3"/>
  <c r="B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J43" i="3"/>
  <c r="E43" i="3"/>
  <c r="D43" i="3"/>
  <c r="C43" i="3"/>
  <c r="B43" i="3"/>
  <c r="J42" i="3"/>
  <c r="I42" i="3"/>
  <c r="H42" i="3"/>
  <c r="G42" i="3"/>
  <c r="F42" i="3"/>
  <c r="E42" i="3"/>
  <c r="D42" i="3"/>
  <c r="C42" i="3"/>
  <c r="B42" i="3"/>
  <c r="J41" i="3"/>
  <c r="E41" i="3"/>
  <c r="D41" i="3"/>
  <c r="C41" i="3"/>
  <c r="B41" i="3"/>
  <c r="F39" i="3"/>
  <c r="G39" i="3"/>
  <c r="H39" i="3"/>
  <c r="I39" i="3"/>
  <c r="J40" i="3"/>
  <c r="I40" i="3"/>
  <c r="H40" i="3"/>
  <c r="G40" i="3"/>
  <c r="F40" i="3"/>
  <c r="E40" i="3"/>
  <c r="D40" i="3"/>
  <c r="C40" i="3"/>
  <c r="B40" i="3"/>
  <c r="J39" i="3"/>
  <c r="E39" i="3"/>
  <c r="D39" i="3"/>
  <c r="C39" i="3"/>
  <c r="B39" i="3"/>
  <c r="F38" i="3"/>
  <c r="H38" i="3"/>
  <c r="I38" i="3"/>
  <c r="J38" i="3"/>
  <c r="E38" i="3"/>
  <c r="J37" i="3"/>
  <c r="I37" i="3"/>
  <c r="H37" i="3"/>
  <c r="G37" i="3"/>
  <c r="F37" i="3"/>
  <c r="B34" i="3"/>
  <c r="C34" i="3"/>
  <c r="D34" i="3"/>
  <c r="E37" i="3"/>
  <c r="D37" i="3"/>
  <c r="C37" i="3"/>
  <c r="B37" i="3"/>
  <c r="J36" i="3"/>
  <c r="E36" i="3"/>
  <c r="D36" i="3"/>
  <c r="C36" i="3"/>
  <c r="B36" i="3"/>
  <c r="F34" i="3"/>
  <c r="H34" i="3"/>
  <c r="I34" i="3"/>
  <c r="J35" i="3"/>
  <c r="I35" i="3"/>
  <c r="H35" i="3"/>
  <c r="G35" i="3"/>
  <c r="F35" i="3"/>
  <c r="E35" i="3"/>
  <c r="D35" i="3"/>
  <c r="C35" i="3"/>
  <c r="B35" i="3"/>
  <c r="J34" i="3"/>
  <c r="E34" i="3"/>
  <c r="F33" i="3"/>
  <c r="H33" i="3"/>
  <c r="I33" i="3"/>
  <c r="J33" i="3"/>
  <c r="B33" i="3"/>
  <c r="C33" i="3"/>
  <c r="D33" i="3"/>
  <c r="E33" i="3"/>
  <c r="H32" i="3"/>
  <c r="J32" i="3"/>
  <c r="B32" i="3"/>
  <c r="C32" i="3"/>
  <c r="D32" i="3"/>
  <c r="E32" i="3"/>
  <c r="K31" i="3"/>
  <c r="F28" i="3"/>
  <c r="G28" i="3"/>
  <c r="H28" i="3"/>
  <c r="I19" i="3"/>
  <c r="I28" i="3"/>
  <c r="J28" i="3"/>
  <c r="B17" i="3"/>
  <c r="C17" i="3"/>
  <c r="D17" i="3"/>
  <c r="E28" i="3"/>
  <c r="D28" i="3"/>
  <c r="C28" i="3"/>
  <c r="B28" i="3"/>
  <c r="F19" i="3"/>
  <c r="G19" i="3"/>
  <c r="H19" i="3"/>
  <c r="J27" i="3"/>
  <c r="I27" i="3"/>
  <c r="H27" i="3"/>
  <c r="G27" i="3"/>
  <c r="F27" i="3"/>
  <c r="B18" i="3"/>
  <c r="C18" i="3"/>
  <c r="D18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J24" i="3"/>
  <c r="I24" i="3"/>
  <c r="H24" i="3"/>
  <c r="G24" i="3"/>
  <c r="F24" i="3"/>
  <c r="E24" i="3"/>
  <c r="D24" i="3"/>
  <c r="C24" i="3"/>
  <c r="B24" i="3"/>
  <c r="J23" i="3"/>
  <c r="I23" i="3"/>
  <c r="H23" i="3"/>
  <c r="G23" i="3"/>
  <c r="F23" i="3"/>
  <c r="E23" i="3"/>
  <c r="D23" i="3"/>
  <c r="C23" i="3"/>
  <c r="B23" i="3"/>
  <c r="F22" i="3"/>
  <c r="G22" i="3"/>
  <c r="H22" i="3"/>
  <c r="I22" i="3"/>
  <c r="J22" i="3"/>
  <c r="E22" i="3"/>
  <c r="D22" i="3"/>
  <c r="C22" i="3"/>
  <c r="B22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9" i="3"/>
  <c r="E19" i="3"/>
  <c r="D19" i="3"/>
  <c r="C19" i="3"/>
  <c r="B19" i="3"/>
  <c r="F18" i="3"/>
  <c r="H18" i="3"/>
  <c r="I18" i="3"/>
  <c r="J18" i="3"/>
  <c r="E18" i="3"/>
  <c r="H17" i="3"/>
  <c r="J17" i="3"/>
  <c r="E17" i="3"/>
  <c r="K16" i="3"/>
  <c r="J13" i="3"/>
  <c r="I13" i="3"/>
  <c r="H13" i="3"/>
  <c r="G13" i="3"/>
  <c r="F13" i="3"/>
  <c r="B13" i="3"/>
  <c r="C4" i="3"/>
  <c r="C13" i="3"/>
  <c r="E13" i="3"/>
  <c r="D13" i="3"/>
  <c r="F5" i="3"/>
  <c r="H5" i="3"/>
  <c r="I5" i="3"/>
  <c r="J12" i="3"/>
  <c r="I12" i="3"/>
  <c r="H12" i="3"/>
  <c r="C5" i="3"/>
  <c r="G12" i="3"/>
  <c r="F12" i="3"/>
  <c r="B12" i="3"/>
  <c r="C12" i="3"/>
  <c r="E12" i="3"/>
  <c r="D12" i="3"/>
  <c r="J11" i="3"/>
  <c r="I11" i="3"/>
  <c r="H11" i="3"/>
  <c r="G11" i="3"/>
  <c r="F11" i="3"/>
  <c r="B11" i="3"/>
  <c r="C11" i="3"/>
  <c r="E11" i="3"/>
  <c r="D11" i="3"/>
  <c r="J10" i="3"/>
  <c r="I10" i="3"/>
  <c r="H10" i="3"/>
  <c r="G10" i="3"/>
  <c r="F10" i="3"/>
  <c r="B10" i="3"/>
  <c r="C10" i="3"/>
  <c r="E10" i="3"/>
  <c r="D10" i="3"/>
  <c r="J9" i="3"/>
  <c r="I9" i="3"/>
  <c r="H9" i="3"/>
  <c r="G9" i="3"/>
  <c r="F9" i="3"/>
  <c r="B9" i="3"/>
  <c r="C9" i="3"/>
  <c r="E9" i="3"/>
  <c r="D9" i="3"/>
  <c r="J8" i="3"/>
  <c r="I8" i="3"/>
  <c r="H8" i="3"/>
  <c r="G8" i="3"/>
  <c r="F8" i="3"/>
  <c r="B8" i="3"/>
  <c r="C8" i="3"/>
  <c r="E8" i="3"/>
  <c r="D8" i="3"/>
  <c r="J7" i="3"/>
  <c r="I7" i="3"/>
  <c r="H7" i="3"/>
  <c r="G7" i="3"/>
  <c r="F7" i="3"/>
  <c r="B7" i="3"/>
  <c r="C7" i="3"/>
  <c r="E7" i="3"/>
  <c r="D7" i="3"/>
  <c r="J6" i="3"/>
  <c r="I6" i="3"/>
  <c r="H6" i="3"/>
  <c r="G6" i="3"/>
  <c r="F6" i="3"/>
  <c r="B6" i="3"/>
  <c r="C6" i="3"/>
  <c r="E6" i="3"/>
  <c r="D6" i="3"/>
  <c r="J5" i="3"/>
  <c r="B5" i="3"/>
  <c r="E5" i="3"/>
  <c r="D5" i="3"/>
  <c r="J4" i="3"/>
  <c r="B4" i="3"/>
  <c r="E4" i="3"/>
  <c r="D110" i="2"/>
  <c r="D109" i="2"/>
  <c r="D108" i="2"/>
  <c r="D107" i="2"/>
  <c r="D106" i="2"/>
  <c r="D105" i="2"/>
  <c r="D104" i="2"/>
  <c r="D103" i="2"/>
  <c r="G84" i="2"/>
  <c r="G99" i="2"/>
  <c r="F99" i="2"/>
  <c r="E99" i="2"/>
  <c r="D99" i="2"/>
  <c r="C99" i="2"/>
  <c r="B99" i="2"/>
  <c r="G98" i="2"/>
  <c r="F98" i="2"/>
  <c r="E98" i="2"/>
  <c r="D98" i="2"/>
  <c r="C98" i="2"/>
  <c r="B98" i="2"/>
  <c r="G97" i="2"/>
  <c r="F97" i="2"/>
  <c r="E97" i="2"/>
  <c r="D97" i="2"/>
  <c r="C97" i="2"/>
  <c r="B97" i="2"/>
  <c r="G96" i="2"/>
  <c r="F96" i="2"/>
  <c r="E96" i="2"/>
  <c r="D96" i="2"/>
  <c r="C96" i="2"/>
  <c r="B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B93" i="2"/>
  <c r="G92" i="2"/>
  <c r="F92" i="2"/>
  <c r="E92" i="2"/>
  <c r="D92" i="2"/>
  <c r="C92" i="2"/>
  <c r="B92" i="2"/>
  <c r="G91" i="2"/>
  <c r="F91" i="2"/>
  <c r="E91" i="2"/>
  <c r="D91" i="2"/>
  <c r="C91" i="2"/>
  <c r="B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B76" i="2"/>
  <c r="B75" i="2"/>
  <c r="B74" i="2"/>
  <c r="C69" i="2"/>
  <c r="D69" i="2"/>
  <c r="C68" i="2"/>
  <c r="D68" i="2"/>
  <c r="C67" i="2"/>
  <c r="D67" i="2"/>
  <c r="C66" i="2"/>
  <c r="D66" i="2"/>
  <c r="C65" i="2"/>
  <c r="D65" i="2"/>
  <c r="C64" i="2"/>
  <c r="D64" i="2"/>
  <c r="C63" i="2"/>
  <c r="D63" i="2"/>
  <c r="C62" i="2"/>
  <c r="D62" i="2"/>
  <c r="C61" i="2"/>
  <c r="D61" i="2"/>
  <c r="C60" i="2"/>
  <c r="D60" i="2"/>
  <c r="C59" i="2"/>
  <c r="D59" i="2"/>
  <c r="C58" i="2"/>
  <c r="D58" i="2"/>
  <c r="C57" i="2"/>
  <c r="D57" i="2"/>
  <c r="C56" i="2"/>
  <c r="D56" i="2"/>
  <c r="C55" i="2"/>
  <c r="D55" i="2"/>
  <c r="C54" i="2"/>
  <c r="D54" i="2"/>
  <c r="C53" i="2"/>
  <c r="D53" i="2"/>
  <c r="C52" i="2"/>
  <c r="D52" i="2"/>
  <c r="C51" i="2"/>
  <c r="D51" i="2"/>
  <c r="C50" i="2"/>
  <c r="D50" i="2"/>
  <c r="C49" i="2"/>
  <c r="D49" i="2"/>
  <c r="C48" i="2"/>
  <c r="D48" i="2"/>
  <c r="C47" i="2"/>
  <c r="D47" i="2"/>
  <c r="C46" i="2"/>
  <c r="D46" i="2"/>
  <c r="C45" i="2"/>
  <c r="D45" i="2"/>
  <c r="C44" i="2"/>
  <c r="D44" i="2"/>
  <c r="C43" i="2"/>
  <c r="D43" i="2"/>
  <c r="C42" i="2"/>
  <c r="D42" i="2"/>
  <c r="C41" i="2"/>
  <c r="D41" i="2"/>
  <c r="C40" i="2"/>
  <c r="D40" i="2"/>
  <c r="C39" i="2"/>
  <c r="D39" i="2"/>
  <c r="C38" i="2"/>
  <c r="D38" i="2"/>
  <c r="C37" i="2"/>
  <c r="D37" i="2"/>
  <c r="C36" i="2"/>
  <c r="D36" i="2"/>
  <c r="C35" i="2"/>
  <c r="D35" i="2"/>
  <c r="C34" i="2"/>
  <c r="D34" i="2"/>
  <c r="C33" i="2"/>
  <c r="D33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</calcChain>
</file>

<file path=xl/sharedStrings.xml><?xml version="1.0" encoding="utf-8"?>
<sst xmlns="http://schemas.openxmlformats.org/spreadsheetml/2006/main" count="419" uniqueCount="267">
  <si>
    <t>GRUPO</t>
  </si>
  <si>
    <t>SUELDO MENSUAL</t>
  </si>
  <si>
    <t>TRIENIO MENSUAL</t>
  </si>
  <si>
    <t>PAGA EXTRAORDINARIA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</si>
  <si>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</si>
  <si>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</si>
  <si>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</si>
  <si>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</si>
  <si>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</si>
  <si>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</si>
  <si>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</si>
  <si>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</si>
  <si>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</si>
  <si>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</si>
  <si>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 (x14)</t>
  </si>
  <si>
    <t>INDEMN. RESIDENCIA</t>
  </si>
  <si>
    <t>IMPORTE</t>
  </si>
  <si>
    <t>CEUTA Y MELILLA</t>
  </si>
  <si>
    <t>TIPO</t>
  </si>
  <si>
    <t>C.E. MENSUAL</t>
  </si>
  <si>
    <t>C.E. ANUAL (x14)</t>
  </si>
  <si>
    <t>P ADICIONAL</t>
  </si>
  <si>
    <t>g</t>
  </si>
  <si>
    <t>1a</t>
  </si>
  <si>
    <t>2a</t>
  </si>
  <si>
    <t>2b</t>
  </si>
  <si>
    <t>2c</t>
  </si>
  <si>
    <t>3a</t>
  </si>
  <si>
    <t>3b</t>
  </si>
  <si>
    <t>3c</t>
  </si>
  <si>
    <t>3d</t>
  </si>
  <si>
    <t>3e</t>
  </si>
  <si>
    <t>3f</t>
  </si>
  <si>
    <t>3g</t>
  </si>
  <si>
    <t>3h</t>
  </si>
  <si>
    <t>3i</t>
  </si>
  <si>
    <t>4a</t>
  </si>
  <si>
    <t>4b</t>
  </si>
  <si>
    <t>4b1</t>
  </si>
  <si>
    <t>4b2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</si>
  <si>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</si>
  <si>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</si>
  <si>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</si>
  <si>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</si>
  <si>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</si>
  <si>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</si>
  <si>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</si>
  <si>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</si>
  <si>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</si>
  <si>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</si>
  <si>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</si>
  <si>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</si>
  <si>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</si>
  <si>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</si>
  <si>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6a</t>
  </si>
  <si>
    <t>7a</t>
  </si>
  <si>
    <t>7b</t>
  </si>
  <si>
    <t>8a</t>
  </si>
  <si>
    <t>8b</t>
  </si>
  <si>
    <t>PASIVOS</t>
  </si>
  <si>
    <t>MUFACE</t>
  </si>
  <si>
    <t>COMPLEMENTO HOMOLOGACION 2022</t>
  </si>
  <si>
    <t>Anual</t>
  </si>
  <si>
    <t>mayo 2022</t>
  </si>
  <si>
    <t>septiembre 2022</t>
  </si>
  <si>
    <t>enero 2023</t>
  </si>
  <si>
    <t>COMPLEMENTO PRODUCTIVIDAD 2022 PAS FUNCIONARIO</t>
  </si>
  <si>
    <t>SE ABONARÁ LA PARTE DEVENGADA DE CADA UNO DE LOS TRAMOS (C1+C2+C3+C4+C5)</t>
  </si>
  <si>
    <t>MES ABONO</t>
  </si>
  <si>
    <t>Marzo 2022</t>
  </si>
  <si>
    <t>Julio 2022</t>
  </si>
  <si>
    <t>Octubre 2022</t>
  </si>
  <si>
    <t>Noviembre 2022</t>
  </si>
  <si>
    <t>Febrero 2023</t>
  </si>
  <si>
    <t>PERIODO 
DEVENGO</t>
  </si>
  <si>
    <t>ENE-FEB
(59 días)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</si>
  <si>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</si>
  <si>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</si>
  <si>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</si>
  <si>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</si>
  <si>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</si>
  <si>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</si>
  <si>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1er TRAMO</t>
  </si>
  <si>
    <t>2º TRAMO</t>
  </si>
  <si>
    <t>3er TRAMO</t>
  </si>
  <si>
    <t>4º TRAMO</t>
  </si>
  <si>
    <t>1/2
5º TRAMO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</si>
  <si>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</si>
  <si>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</si>
  <si>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</si>
  <si>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</si>
  <si>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</si>
  <si>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</si>
  <si>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</si>
  <si>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</si>
  <si>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</si>
  <si>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</si>
  <si>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</si>
  <si>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</si>
  <si>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</si>
  <si>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</si>
  <si>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</si>
  <si>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</si>
  <si>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</si>
  <si>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</si>
  <si>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</si>
  <si>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</si>
  <si>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</si>
  <si>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</si>
  <si>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</si>
  <si>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</si>
  <si>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</si>
  <si>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</si>
  <si>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</si>
  <si>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</si>
  <si>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</si>
  <si>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</si>
  <si>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</si>
  <si>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</si>
  <si>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</si>
  <si>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</si>
  <si>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</si>
  <si>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</si>
  <si>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</si>
  <si>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</si>
  <si>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</si>
  <si>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</si>
  <si>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</si>
  <si>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</si>
  <si>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</si>
  <si>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</si>
  <si>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</si>
  <si>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</si>
  <si>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</si>
  <si>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</si>
  <si>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</si>
  <si>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</si>
  <si>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</si>
  <si>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</si>
  <si>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</si>
  <si>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</si>
  <si>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</si>
  <si>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</si>
  <si>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</si>
  <si>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</si>
  <si>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</si>
  <si>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</si>
  <si>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</si>
  <si>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</si>
  <si>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</si>
  <si>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</si>
  <si>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</si>
  <si>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</si>
  <si>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</si>
  <si>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</si>
  <si>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</si>
  <si>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</si>
  <si>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</si>
  <si>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</si>
  <si>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</si>
  <si>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</si>
  <si>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</si>
  <si>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</si>
  <si>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</si>
  <si>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</si>
  <si>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</si>
  <si>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</si>
  <si>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</si>
  <si>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</si>
  <si>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</si>
  <si>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</si>
  <si>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</si>
  <si>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</si>
  <si>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</si>
  <si>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</si>
  <si>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</si>
  <si>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</si>
  <si>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</si>
  <si>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</si>
  <si>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</si>
  <si>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</si>
  <si>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</si>
  <si>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</si>
  <si>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</si>
  <si>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</si>
  <si>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</si>
  <si>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</si>
  <si>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</si>
  <si>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</si>
  <si>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</si>
  <si>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</si>
  <si>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</si>
  <si>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1er cuatrimestre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</si>
  <si>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</si>
  <si>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</si>
  <si>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</si>
  <si>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</si>
  <si>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</si>
  <si>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</si>
  <si>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</si>
  <si>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</si>
  <si>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</si>
  <si>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</si>
  <si>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</si>
  <si>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</si>
  <si>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</si>
  <si>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</si>
  <si>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</si>
  <si>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</si>
  <si>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</si>
  <si>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</si>
  <si>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</si>
  <si>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</si>
  <si>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</si>
  <si>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</si>
  <si>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COMPLEMENTO PRODUCTIVIDAD 2021 PAS LABORAL</t>
  </si>
  <si>
    <t>CATEGORÍA/DIAS</t>
  </si>
  <si>
    <t>Grupo 1</t>
  </si>
  <si>
    <t>TS APOYO DOCENCIA DIRECTOR SERVICIO</t>
  </si>
  <si>
    <t>TS APOYO DOCENCIA SUBDIRECTOR SERVICIO</t>
  </si>
  <si>
    <t>TIT. SUPERIOR DE APOYO A LA DOCENCIA E INVESTIGACIÓN</t>
  </si>
  <si>
    <t>TITULADO SUPERIOR</t>
  </si>
  <si>
    <t>TITULADO SUPERIOR DE PRENSA E INFORMACIÓN</t>
  </si>
  <si>
    <t>TITULADO SUPERIOR DE DEPORTES</t>
  </si>
  <si>
    <t>TITULADO SUPERIOR DE ACTIVIDADES CULTURALES</t>
  </si>
  <si>
    <t>Grupo 2</t>
  </si>
  <si>
    <t>TGM APOYO DOCENCIA DIRECTOR SERVICIO</t>
  </si>
  <si>
    <t>TGM APOYO DOCENCIA SUBDIRECTOR SERVICIO</t>
  </si>
  <si>
    <t>TITULADO GRADO MEDIO</t>
  </si>
  <si>
    <t>TIT. GRADO MEDIO DE APOYO A LA DOCENCIA E INVESTIGACIÓN</t>
  </si>
  <si>
    <t>TIT. GRADO MEDIO PREV. DE RIESGOS LABORALES</t>
  </si>
  <si>
    <t>TITULADO DE GRADO MEDIO DE DEPORTES</t>
  </si>
  <si>
    <t>TRABAJADOR SOCIAL</t>
  </si>
  <si>
    <t>TITULADO DE GRADO MEDIO</t>
  </si>
  <si>
    <t>ENCARGADO DE EQUIPO</t>
  </si>
  <si>
    <t>ENCARGADO DE EQUIPO DE CONSERJERIA</t>
  </si>
  <si>
    <t>Grupo 3</t>
  </si>
  <si>
    <t>DELINEANTE</t>
  </si>
  <si>
    <t>TÉCNICO ESPECIALISTA</t>
  </si>
  <si>
    <t>TEC. ESPEC. BIBLIOTECA, ARCHIVO Y MUSEO</t>
  </si>
  <si>
    <t>TEC. ESPECIALISTA DE PRENSA E INFORMACION</t>
  </si>
  <si>
    <t>TEC. ESPECIALISTA DE MEDIOS AUDIOVISUALES</t>
  </si>
  <si>
    <t>TECNICO ESPECIALISTA DE LABORATORIO</t>
  </si>
  <si>
    <t>TECNICO ESPECIALISTA DE TELECOMUNICACIONES</t>
  </si>
  <si>
    <t>TECNICO ESPECIALISTA EN HOSTELERIA</t>
  </si>
  <si>
    <t>TEC. ESPEC. PREVENCIÓN DE RIESGOS LABORALES</t>
  </si>
  <si>
    <t>TEC. ESPEC. SERV. TEC. OBRAS, EQUIP. Y MANTENIMIENTO</t>
  </si>
  <si>
    <t>TEC. ESPECIALISTA ACTIVIDADES CULTURALES</t>
  </si>
  <si>
    <t>TEC. ESPECIALISTA DE ADMON. ( A EXT.)</t>
  </si>
  <si>
    <t>TECNICO ESPECIALISTA DE ALMACEN</t>
  </si>
  <si>
    <t>TECNICO ESPECIALISTA</t>
  </si>
  <si>
    <t>CONDUCTOR MECANICO</t>
  </si>
  <si>
    <t>INTERPRETE/INFORMADOR</t>
  </si>
  <si>
    <t>Grupoo 4</t>
  </si>
  <si>
    <t xml:space="preserve">TODO EL PERSONAL NO INCLUIDO </t>
  </si>
  <si>
    <t>TEC. AUX. DE ADMINISTRACION ( A EXT.)</t>
  </si>
  <si>
    <t>TEC. AUX. SERV. TEC. OBRAS Y MANTENIMIENTO</t>
  </si>
  <si>
    <t>TECNICO AUXILIAR DE ALMACEN</t>
  </si>
  <si>
    <t>TECNICO AUXILIAR DE HOSTELERIA</t>
  </si>
  <si>
    <t>TECNICO AUXILIAR DE INSTALAC. DEPORTIVAS</t>
  </si>
  <si>
    <t>TECNICO AUXILIAR DE LABORATORIO</t>
  </si>
  <si>
    <t>TECNICO AUXILIAR DE LIMPIEZA</t>
  </si>
  <si>
    <t>TEC. AUX. DEL SERVICIO DE CONSERJERIA</t>
  </si>
  <si>
    <t>INDEMNIZ. RESIDENCIA</t>
  </si>
  <si>
    <t>Retribuciones PAS funcionario año 2022 Real Decreto-Ley 18/2022</t>
  </si>
  <si>
    <t>286,35***</t>
  </si>
  <si>
    <t>*** 572,68 para Técnicos Especialistas Conserjería/Medios Audiovisuales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</si>
</sst>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C0A]mmmm\-yy;@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10"/>
      <color theme="0"/>
      <name val="Arial"/>
      <family val="2"/>
    </font>
    <font>
      <vertAlign val="superscript"/>
      <sz val="8.5"/>
      <name val="Arial"/>
      <family val="2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name val="Garamond"/>
      <family val="1"/>
    </font>
    <font>
      <sz val="7"/>
      <name val="Garamond"/>
      <family val="1"/>
    </font>
    <font>
      <sz val="8.5"/>
      <name val="Calibri"/>
      <family val="2"/>
      <scheme val="minor"/>
    </font>
    <font>
      <sz val="10"/>
      <name val="Garamond"/>
      <family val="1"/>
    </font>
    <font>
      <b/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 vertical="center"/>
    </xf>
    <xf numFmtId="0" fontId="1" fillId="0" borderId="0" xfId="1" applyProtection="1"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4" fontId="4" fillId="0" borderId="1" xfId="1" applyNumberFormat="1" applyFont="1" applyBorder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2" fontId="4" fillId="0" borderId="1" xfId="0" applyNumberFormat="1" applyFont="1" applyBorder="1"/>
    <xf numFmtId="2" fontId="3" fillId="0" borderId="3" xfId="0" applyNumberFormat="1" applyFont="1" applyBorder="1"/>
    <xf numFmtId="4" fontId="1" fillId="0" borderId="0" xfId="1" applyNumberFormat="1"/>
    <xf numFmtId="0" fontId="7" fillId="0" borderId="0" xfId="0" applyFont="1"/>
    <xf numFmtId="0" fontId="6" fillId="0" borderId="0" xfId="0" applyFont="1"/>
    <xf numFmtId="4" fontId="4" fillId="0" borderId="1" xfId="0" applyNumberFormat="1" applyFont="1" applyBorder="1"/>
    <xf numFmtId="4" fontId="3" fillId="0" borderId="3" xfId="0" applyNumberFormat="1" applyFont="1" applyBorder="1"/>
    <xf numFmtId="0" fontId="3" fillId="0" borderId="0" xfId="1" applyFont="1" applyBorder="1" applyAlignment="1" applyProtection="1">
      <alignment horizontal="center" vertical="center"/>
      <protection hidden="1"/>
    </xf>
    <xf numFmtId="4" fontId="4" fillId="0" borderId="0" xfId="1" applyNumberFormat="1" applyFont="1" applyBorder="1" applyAlignment="1" applyProtection="1">
      <alignment horizontal="right" vertical="center"/>
      <protection hidden="1"/>
    </xf>
    <xf numFmtId="0" fontId="3" fillId="0" borderId="1" xfId="1" applyFont="1" applyBorder="1" applyAlignment="1" applyProtection="1">
      <alignment horizontal="center"/>
      <protection hidden="1"/>
    </xf>
    <xf numFmtId="4" fontId="4" fillId="0" borderId="1" xfId="1" applyNumberFormat="1" applyFont="1" applyBorder="1" applyProtection="1">
      <protection hidden="1"/>
    </xf>
    <xf numFmtId="2" fontId="1" fillId="0" borderId="0" xfId="1" applyNumberFormat="1"/>
    <xf numFmtId="2" fontId="3" fillId="0" borderId="1" xfId="0" applyNumberFormat="1" applyFont="1" applyBorder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64" fontId="3" fillId="0" borderId="1" xfId="1" quotePrefix="1" applyNumberFormat="1" applyFont="1" applyBorder="1" applyProtection="1">
      <protection hidden="1"/>
    </xf>
    <xf numFmtId="0" fontId="3" fillId="0" borderId="1" xfId="1" quotePrefix="1" applyNumberFormat="1" applyFont="1" applyBorder="1" applyAlignment="1" applyProtection="1">
      <alignment horizontal="left"/>
      <protection hidden="1"/>
    </xf>
    <xf numFmtId="17" fontId="3" fillId="0" borderId="1" xfId="1" quotePrefix="1" applyNumberFormat="1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right" vertical="center"/>
    </xf>
    <xf numFmtId="0" fontId="5" fillId="0" borderId="0" xfId="1" applyFont="1" applyBorder="1" applyAlignment="1" applyProtection="1">
      <alignment horizontal="center" vertical="center"/>
      <protection hidden="1"/>
    </xf>
    <xf numFmtId="4" fontId="1" fillId="0" borderId="0" xfId="1" applyNumberFormat="1" applyBorder="1" applyAlignment="1" applyProtection="1">
      <alignment horizontal="right" vertical="center"/>
      <protection hidden="1"/>
    </xf>
    <xf numFmtId="2" fontId="1" fillId="0" borderId="0" xfId="1" applyNumberFormat="1" applyProtection="1"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1" fillId="0" borderId="0" xfId="1" applyBorder="1"/>
    <xf numFmtId="0" fontId="5" fillId="0" borderId="0" xfId="1" applyFont="1" applyBorder="1" applyAlignment="1">
      <alignment horizontal="center" vertical="center"/>
    </xf>
    <xf numFmtId="8" fontId="1" fillId="0" borderId="0" xfId="1" applyNumberFormat="1"/>
    <xf numFmtId="0" fontId="4" fillId="0" borderId="0" xfId="1" applyFont="1" applyBorder="1" applyAlignment="1" applyProtection="1">
      <alignment horizontal="right"/>
      <protection hidden="1"/>
    </xf>
    <xf numFmtId="10" fontId="4" fillId="0" borderId="0" xfId="1" quotePrefix="1" applyNumberFormat="1" applyFont="1" applyBorder="1" applyAlignment="1" applyProtection="1">
      <alignment horizontal="center"/>
      <protection hidden="1"/>
    </xf>
    <xf numFmtId="0" fontId="3" fillId="0" borderId="0" xfId="1" quotePrefix="1" applyFont="1" applyBorder="1" applyAlignment="1" applyProtection="1">
      <alignment horizontal="center"/>
      <protection hidden="1"/>
    </xf>
    <xf numFmtId="0" fontId="4" fillId="0" borderId="0" xfId="1" quotePrefix="1" applyFont="1" applyBorder="1" applyAlignment="1" applyProtection="1">
      <alignment horizontal="center"/>
      <protection hidden="1"/>
    </xf>
    <xf numFmtId="0" fontId="1" fillId="0" borderId="0" xfId="1" applyBorder="1" applyProtection="1">
      <protection hidden="1"/>
    </xf>
    <xf numFmtId="0" fontId="3" fillId="0" borderId="0" xfId="1" applyFont="1" applyBorder="1" applyAlignment="1" applyProtection="1">
      <alignment horizontal="left" vertical="top" wrapText="1"/>
      <protection hidden="1"/>
    </xf>
    <xf numFmtId="0" fontId="3" fillId="0" borderId="0" xfId="1" applyFont="1" applyBorder="1" applyAlignment="1" applyProtection="1">
      <alignment horizontal="center" vertical="top" wrapText="1"/>
      <protection hidden="1"/>
    </xf>
    <xf numFmtId="0" fontId="4" fillId="0" borderId="0" xfId="1" applyFont="1" applyBorder="1" applyAlignment="1" applyProtection="1">
      <alignment horizontal="left" wrapText="1"/>
      <protection hidden="1"/>
    </xf>
    <xf numFmtId="4" fontId="4" fillId="0" borderId="0" xfId="2" applyNumberFormat="1" applyFont="1" applyBorder="1" applyAlignment="1" applyProtection="1">
      <alignment horizontal="center"/>
      <protection hidden="1"/>
    </xf>
    <xf numFmtId="4" fontId="4" fillId="0" borderId="0" xfId="1" applyNumberFormat="1" applyFont="1" applyBorder="1" applyAlignment="1" applyProtection="1">
      <alignment horizontal="center" wrapText="1"/>
      <protection hidden="1"/>
    </xf>
    <xf numFmtId="4" fontId="4" fillId="0" borderId="0" xfId="1" applyNumberFormat="1" applyFont="1" applyFill="1" applyBorder="1" applyAlignment="1" applyProtection="1">
      <alignment horizontal="center"/>
      <protection hidden="1"/>
    </xf>
    <xf numFmtId="4" fontId="3" fillId="0" borderId="0" xfId="2" applyNumberFormat="1" applyFont="1" applyFill="1" applyBorder="1" applyAlignment="1" applyProtection="1">
      <alignment horizontal="center"/>
      <protection hidden="1"/>
    </xf>
    <xf numFmtId="4" fontId="4" fillId="0" borderId="0" xfId="2" applyNumberFormat="1" applyFont="1" applyBorder="1" applyAlignment="1" applyProtection="1">
      <protection hidden="1"/>
    </xf>
    <xf numFmtId="4" fontId="4" fillId="0" borderId="0" xfId="1" applyNumberFormat="1" applyFont="1" applyBorder="1" applyAlignment="1" applyProtection="1">
      <alignment horizontal="center"/>
      <protection hidden="1"/>
    </xf>
    <xf numFmtId="4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Border="1" applyAlignment="1" applyProtection="1">
      <protection hidden="1"/>
    </xf>
    <xf numFmtId="4" fontId="4" fillId="0" borderId="0" xfId="1" applyNumberFormat="1" applyFont="1" applyFill="1" applyBorder="1" applyAlignment="1" applyProtection="1">
      <alignment horizontal="center" wrapText="1"/>
      <protection hidden="1"/>
    </xf>
    <xf numFmtId="4" fontId="1" fillId="0" borderId="0" xfId="1" applyNumberFormat="1" applyFont="1" applyBorder="1" applyProtection="1">
      <protection hidden="1"/>
    </xf>
    <xf numFmtId="0" fontId="1" fillId="0" borderId="0" xfId="1" applyFont="1" applyBorder="1"/>
    <xf numFmtId="0" fontId="4" fillId="0" borderId="0" xfId="1" applyFont="1" applyBorder="1" applyAlignment="1" applyProtection="1">
      <protection hidden="1"/>
    </xf>
    <xf numFmtId="0" fontId="1" fillId="0" borderId="0" xfId="1" applyFont="1" applyBorder="1" applyProtection="1">
      <protection hidden="1"/>
    </xf>
    <xf numFmtId="2" fontId="1" fillId="0" borderId="0" xfId="1" applyNumberFormat="1" applyFont="1" applyBorder="1" applyProtection="1">
      <protection hidden="1"/>
    </xf>
    <xf numFmtId="0" fontId="4" fillId="0" borderId="0" xfId="1" applyFont="1" applyBorder="1" applyAlignment="1" applyProtection="1">
      <alignment horizontal="center" wrapText="1"/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166" fontId="3" fillId="0" borderId="0" xfId="2" applyNumberFormat="1" applyFont="1" applyFill="1" applyBorder="1" applyAlignment="1" applyProtection="1">
      <alignment horizontal="center"/>
      <protection hidden="1"/>
    </xf>
    <xf numFmtId="166" fontId="4" fillId="0" borderId="0" xfId="2" applyNumberFormat="1" applyFont="1" applyBorder="1" applyAlignment="1" applyProtection="1"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3" fillId="0" borderId="0" xfId="1" applyFont="1" applyFill="1" applyBorder="1" applyAlignment="1" applyProtection="1">
      <alignment horizontal="center" wrapText="1"/>
      <protection hidden="1"/>
    </xf>
    <xf numFmtId="0" fontId="4" fillId="0" borderId="0" xfId="1" applyFont="1" applyFill="1" applyBorder="1" applyAlignment="1" applyProtection="1">
      <alignment horizontal="center" wrapText="1"/>
      <protection hidden="1"/>
    </xf>
    <xf numFmtId="0" fontId="3" fillId="0" borderId="0" xfId="1" applyFont="1" applyBorder="1" applyAlignment="1" applyProtection="1">
      <alignment horizontal="left" wrapText="1"/>
      <protection hidden="1"/>
    </xf>
    <xf numFmtId="0" fontId="3" fillId="0" borderId="0" xfId="1" applyFont="1" applyBorder="1" applyAlignment="1" applyProtection="1">
      <alignment horizontal="center" wrapText="1"/>
      <protection hidden="1"/>
    </xf>
    <xf numFmtId="2" fontId="4" fillId="0" borderId="0" xfId="1" applyNumberFormat="1" applyFont="1" applyBorder="1" applyAlignment="1" applyProtection="1">
      <protection hidden="1"/>
    </xf>
    <xf numFmtId="0" fontId="4" fillId="0" borderId="0" xfId="2" applyNumberFormat="1" applyFont="1" applyBorder="1" applyAlignment="1" applyProtection="1">
      <protection hidden="1"/>
    </xf>
    <xf numFmtId="0" fontId="4" fillId="0" borderId="0" xfId="2" applyNumberFormat="1" applyFont="1" applyBorder="1" applyAlignment="1" applyProtection="1">
      <alignment horizontal="right"/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4" fontId="4" fillId="0" borderId="0" xfId="2" applyNumberFormat="1" applyFont="1" applyBorder="1" applyAlignment="1" applyProtection="1">
      <alignment horizontal="right"/>
      <protection hidden="1"/>
    </xf>
    <xf numFmtId="166" fontId="4" fillId="0" borderId="0" xfId="2" applyNumberFormat="1" applyFont="1" applyFill="1" applyBorder="1" applyAlignment="1" applyProtection="1">
      <protection hidden="1"/>
    </xf>
    <xf numFmtId="0" fontId="4" fillId="0" borderId="0" xfId="1" applyFont="1" applyBorder="1" applyAlignment="1" applyProtection="1">
      <alignment horizontal="left" shrinkToFit="1"/>
      <protection hidden="1"/>
    </xf>
    <xf numFmtId="0" fontId="4" fillId="0" borderId="0" xfId="1" applyFont="1" applyBorder="1" applyAlignment="1" applyProtection="1">
      <alignment horizontal="left"/>
      <protection hidden="1"/>
    </xf>
    <xf numFmtId="0" fontId="4" fillId="0" borderId="0" xfId="1" applyFont="1" applyBorder="1" applyProtection="1">
      <protection hidden="1"/>
    </xf>
    <xf numFmtId="166" fontId="4" fillId="0" borderId="0" xfId="2" applyNumberFormat="1" applyFont="1" applyBorder="1" applyProtection="1">
      <protection hidden="1"/>
    </xf>
    <xf numFmtId="0" fontId="3" fillId="0" borderId="7" xfId="1" applyFont="1" applyBorder="1" applyAlignment="1" applyProtection="1">
      <alignment horizontal="left"/>
      <protection hidden="1"/>
    </xf>
    <xf numFmtId="10" fontId="4" fillId="0" borderId="8" xfId="1" quotePrefix="1" applyNumberFormat="1" applyFont="1" applyBorder="1" applyAlignment="1" applyProtection="1">
      <alignment horizontal="center"/>
      <protection hidden="1"/>
    </xf>
    <xf numFmtId="0" fontId="4" fillId="0" borderId="9" xfId="1" applyFont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 vertical="top" wrapText="1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166" fontId="3" fillId="0" borderId="7" xfId="2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Alignment="1" applyProtection="1">
      <protection hidden="1"/>
    </xf>
    <xf numFmtId="0" fontId="3" fillId="0" borderId="8" xfId="1" applyFont="1" applyBorder="1" applyAlignment="1" applyProtection="1">
      <protection hidden="1"/>
    </xf>
    <xf numFmtId="0" fontId="4" fillId="0" borderId="9" xfId="1" applyFont="1" applyBorder="1" applyProtection="1">
      <protection hidden="1"/>
    </xf>
    <xf numFmtId="0" fontId="4" fillId="0" borderId="10" xfId="1" applyFont="1" applyBorder="1" applyAlignment="1" applyProtection="1">
      <alignment horizontal="left"/>
      <protection hidden="1"/>
    </xf>
    <xf numFmtId="2" fontId="4" fillId="0" borderId="0" xfId="2" applyNumberFormat="1" applyFont="1" applyBorder="1" applyAlignment="1" applyProtection="1">
      <alignment horizontal="center" vertical="center"/>
      <protection hidden="1"/>
    </xf>
    <xf numFmtId="4" fontId="4" fillId="0" borderId="11" xfId="2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Fill="1" applyBorder="1" applyAlignment="1" applyProtection="1">
      <alignment horizontal="center"/>
      <protection hidden="1"/>
    </xf>
    <xf numFmtId="166" fontId="3" fillId="0" borderId="12" xfId="2" applyNumberFormat="1" applyFont="1" applyFill="1" applyBorder="1" applyAlignment="1" applyProtection="1">
      <alignment horizontal="center"/>
      <protection hidden="1"/>
    </xf>
    <xf numFmtId="0" fontId="4" fillId="0" borderId="13" xfId="1" applyFont="1" applyBorder="1" applyAlignment="1" applyProtection="1">
      <protection hidden="1"/>
    </xf>
    <xf numFmtId="0" fontId="3" fillId="0" borderId="13" xfId="1" applyFont="1" applyBorder="1" applyAlignment="1" applyProtection="1">
      <protection hidden="1"/>
    </xf>
    <xf numFmtId="0" fontId="4" fillId="0" borderId="14" xfId="1" applyFont="1" applyBorder="1" applyProtection="1">
      <protection hidden="1"/>
    </xf>
    <xf numFmtId="0" fontId="4" fillId="0" borderId="10" xfId="1" applyFont="1" applyBorder="1" applyAlignment="1" applyProtection="1">
      <alignment horizontal="left" vertical="top" wrapText="1"/>
      <protection hidden="1"/>
    </xf>
    <xf numFmtId="166" fontId="3" fillId="0" borderId="15" xfId="2" applyNumberFormat="1" applyFont="1" applyBorder="1" applyProtection="1"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4" fillId="0" borderId="12" xfId="1" applyFont="1" applyBorder="1" applyAlignment="1" applyProtection="1">
      <alignment horizontal="left" vertical="top" wrapText="1"/>
      <protection hidden="1"/>
    </xf>
    <xf numFmtId="2" fontId="4" fillId="0" borderId="13" xfId="2" applyNumberFormat="1" applyFont="1" applyBorder="1" applyAlignment="1" applyProtection="1">
      <alignment horizontal="center" vertical="center"/>
      <protection hidden="1"/>
    </xf>
    <xf numFmtId="4" fontId="4" fillId="0" borderId="14" xfId="2" applyNumberFormat="1" applyFont="1" applyBorder="1" applyAlignment="1" applyProtection="1">
      <alignment horizontal="center" vertical="center"/>
      <protection hidden="1"/>
    </xf>
    <xf numFmtId="166" fontId="4" fillId="0" borderId="17" xfId="2" applyNumberFormat="1" applyFont="1" applyBorder="1" applyProtection="1">
      <protection hidden="1"/>
    </xf>
    <xf numFmtId="4" fontId="4" fillId="0" borderId="18" xfId="1" applyNumberFormat="1" applyFont="1" applyBorder="1" applyAlignment="1" applyProtection="1">
      <alignment horizontal="center"/>
      <protection hidden="1"/>
    </xf>
    <xf numFmtId="0" fontId="4" fillId="0" borderId="8" xfId="1" applyFont="1" applyBorder="1" applyAlignment="1" applyProtection="1">
      <alignment horizont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0" fontId="4" fillId="0" borderId="8" xfId="1" applyFont="1" applyFill="1" applyBorder="1" applyAlignment="1" applyProtection="1">
      <alignment horizontal="center"/>
      <protection hidden="1"/>
    </xf>
    <xf numFmtId="166" fontId="4" fillId="0" borderId="9" xfId="2" applyNumberFormat="1" applyFont="1" applyFill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/>
      <protection hidden="1"/>
    </xf>
    <xf numFmtId="166" fontId="3" fillId="0" borderId="11" xfId="2" applyNumberFormat="1" applyFont="1" applyFill="1" applyBorder="1" applyAlignment="1" applyProtection="1">
      <alignment horizontal="center"/>
      <protection hidden="1"/>
    </xf>
    <xf numFmtId="166" fontId="4" fillId="0" borderId="19" xfId="2" applyNumberFormat="1" applyFont="1" applyBorder="1" applyProtection="1">
      <protection hidden="1"/>
    </xf>
    <xf numFmtId="0" fontId="4" fillId="0" borderId="0" xfId="1" applyNumberFormat="1" applyFont="1" applyBorder="1" applyAlignment="1" applyProtection="1">
      <alignment horizontal="center" vertical="top" wrapText="1"/>
      <protection hidden="1"/>
    </xf>
    <xf numFmtId="10" fontId="4" fillId="0" borderId="0" xfId="1" quotePrefix="1" applyNumberFormat="1" applyFont="1" applyFill="1" applyBorder="1" applyAlignment="1" applyProtection="1">
      <alignment horizontal="center"/>
      <protection hidden="1"/>
    </xf>
    <xf numFmtId="2" fontId="4" fillId="0" borderId="11" xfId="2" applyNumberFormat="1" applyFont="1" applyFill="1" applyBorder="1" applyAlignment="1" applyProtection="1">
      <alignment horizontal="center"/>
      <protection hidden="1"/>
    </xf>
    <xf numFmtId="166" fontId="3" fillId="0" borderId="0" xfId="2" applyNumberFormat="1" applyFont="1" applyBorder="1" applyProtection="1">
      <protection hidden="1"/>
    </xf>
    <xf numFmtId="167" fontId="4" fillId="0" borderId="0" xfId="1" applyNumberFormat="1" applyFont="1" applyFill="1" applyBorder="1" applyAlignment="1" applyProtection="1">
      <alignment horizontal="center"/>
      <protection hidden="1"/>
    </xf>
    <xf numFmtId="0" fontId="4" fillId="0" borderId="10" xfId="1" quotePrefix="1" applyFont="1" applyBorder="1" applyAlignment="1" applyProtection="1">
      <alignment horizontal="left"/>
      <protection hidden="1"/>
    </xf>
    <xf numFmtId="167" fontId="4" fillId="0" borderId="0" xfId="1" quotePrefix="1" applyNumberFormat="1" applyFont="1" applyFill="1" applyBorder="1" applyAlignment="1" applyProtection="1">
      <alignment horizontal="center"/>
      <protection hidden="1"/>
    </xf>
    <xf numFmtId="0" fontId="4" fillId="0" borderId="18" xfId="1" applyNumberFormat="1" applyFont="1" applyBorder="1" applyAlignment="1" applyProtection="1">
      <alignment horizontal="center"/>
      <protection hidden="1"/>
    </xf>
    <xf numFmtId="2" fontId="4" fillId="0" borderId="0" xfId="1" applyNumberFormat="1" applyFont="1" applyBorder="1" applyAlignment="1" applyProtection="1">
      <alignment horizontal="center" vertical="top" wrapText="1"/>
      <protection hidden="1"/>
    </xf>
    <xf numFmtId="0" fontId="4" fillId="0" borderId="21" xfId="1" applyFont="1" applyBorder="1" applyAlignment="1" applyProtection="1">
      <alignment horizontal="center"/>
      <protection hidden="1"/>
    </xf>
    <xf numFmtId="2" fontId="4" fillId="0" borderId="22" xfId="1" applyNumberFormat="1" applyFont="1" applyBorder="1" applyAlignment="1" applyProtection="1">
      <alignment horizontal="center"/>
      <protection hidden="1"/>
    </xf>
    <xf numFmtId="166" fontId="4" fillId="0" borderId="4" xfId="2" applyNumberFormat="1" applyFont="1" applyBorder="1" applyProtection="1">
      <protection hidden="1"/>
    </xf>
    <xf numFmtId="0" fontId="4" fillId="0" borderId="5" xfId="1" applyFont="1" applyBorder="1" applyAlignment="1" applyProtection="1">
      <alignment horizontal="center"/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4" fillId="0" borderId="6" xfId="1" applyFont="1" applyBorder="1" applyProtection="1">
      <protection hidden="1"/>
    </xf>
    <xf numFmtId="166" fontId="4" fillId="0" borderId="12" xfId="2" applyNumberFormat="1" applyFont="1" applyBorder="1" applyProtection="1">
      <protection hidden="1"/>
    </xf>
    <xf numFmtId="0" fontId="4" fillId="0" borderId="13" xfId="1" applyFont="1" applyBorder="1" applyAlignment="1" applyProtection="1">
      <alignment horizontal="center"/>
      <protection hidden="1"/>
    </xf>
    <xf numFmtId="0" fontId="4" fillId="0" borderId="13" xfId="1" applyNumberFormat="1" applyFont="1" applyBorder="1" applyAlignment="1" applyProtection="1">
      <alignment horizontal="center"/>
      <protection hidden="1"/>
    </xf>
    <xf numFmtId="0" fontId="4" fillId="0" borderId="13" xfId="1" applyFont="1" applyFill="1" applyBorder="1" applyAlignment="1" applyProtection="1">
      <alignment horizontal="center"/>
      <protection hidden="1"/>
    </xf>
    <xf numFmtId="166" fontId="3" fillId="0" borderId="14" xfId="2" applyNumberFormat="1" applyFont="1" applyFill="1" applyBorder="1" applyAlignment="1" applyProtection="1">
      <alignment horizontal="center"/>
      <protection hidden="1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center"/>
    </xf>
    <xf numFmtId="166" fontId="4" fillId="0" borderId="0" xfId="2" applyNumberFormat="1" applyFont="1" applyBorder="1"/>
    <xf numFmtId="0" fontId="3" fillId="0" borderId="0" xfId="1" applyFont="1" applyFill="1" applyBorder="1" applyAlignment="1">
      <alignment horizontal="center"/>
    </xf>
    <xf numFmtId="0" fontId="1" fillId="0" borderId="0" xfId="1" applyBorder="1" applyAlignment="1">
      <alignment horizontal="left"/>
    </xf>
    <xf numFmtId="0" fontId="10" fillId="0" borderId="0" xfId="0" applyFont="1" applyProtection="1">
      <protection hidden="1"/>
    </xf>
    <xf numFmtId="0" fontId="12" fillId="0" borderId="0" xfId="1" applyFont="1" applyFill="1" applyBorder="1" applyAlignment="1">
      <alignment horizontal="center"/>
    </xf>
    <xf numFmtId="0" fontId="13" fillId="0" borderId="0" xfId="1" applyFont="1" applyBorder="1"/>
    <xf numFmtId="0" fontId="13" fillId="0" borderId="0" xfId="1" applyFont="1" applyFill="1" applyBorder="1" applyAlignment="1">
      <alignment horizontal="center"/>
    </xf>
    <xf numFmtId="0" fontId="11" fillId="0" borderId="1" xfId="1" applyFont="1" applyBorder="1" applyAlignment="1" applyProtection="1">
      <alignment horizontal="center" vertical="center"/>
      <protection hidden="1"/>
    </xf>
    <xf numFmtId="17" fontId="11" fillId="0" borderId="1" xfId="1" quotePrefix="1" applyNumberFormat="1" applyFont="1" applyBorder="1" applyAlignment="1" applyProtection="1">
      <alignment horizontal="center" vertical="center"/>
      <protection hidden="1"/>
    </xf>
    <xf numFmtId="0" fontId="11" fillId="0" borderId="1" xfId="1" applyFont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left" vertical="center"/>
      <protection hidden="1"/>
    </xf>
    <xf numFmtId="4" fontId="14" fillId="0" borderId="1" xfId="1" applyNumberFormat="1" applyFont="1" applyBorder="1" applyAlignment="1" applyProtection="1">
      <alignment horizontal="right" vertical="center"/>
      <protection hidden="1"/>
    </xf>
    <xf numFmtId="4" fontId="14" fillId="0" borderId="1" xfId="0" applyNumberFormat="1" applyFont="1" applyBorder="1" applyProtection="1">
      <protection hidden="1"/>
    </xf>
    <xf numFmtId="4" fontId="14" fillId="0" borderId="1" xfId="1" applyNumberFormat="1" applyFont="1" applyBorder="1" applyAlignment="1">
      <alignment horizontal="right" vertical="center"/>
    </xf>
    <xf numFmtId="0" fontId="15" fillId="0" borderId="0" xfId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6" fontId="15" fillId="0" borderId="0" xfId="2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2" fontId="14" fillId="0" borderId="1" xfId="0" applyNumberFormat="1" applyFont="1" applyBorder="1"/>
    <xf numFmtId="4" fontId="14" fillId="0" borderId="1" xfId="0" applyNumberFormat="1" applyFont="1" applyBorder="1"/>
    <xf numFmtId="0" fontId="10" fillId="0" borderId="0" xfId="0" applyFont="1"/>
    <xf numFmtId="166" fontId="12" fillId="0" borderId="0" xfId="2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/>
    <xf numFmtId="0" fontId="1" fillId="0" borderId="0" xfId="1"/>
    <xf numFmtId="0" fontId="2" fillId="0" borderId="0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hidden="1"/>
    </xf>
    <xf numFmtId="0" fontId="5" fillId="0" borderId="0" xfId="1" applyFont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3" fillId="0" borderId="6" xfId="1" applyFont="1" applyBorder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166" fontId="3" fillId="0" borderId="15" xfId="2" applyNumberFormat="1" applyFont="1" applyBorder="1" applyAlignment="1" applyProtection="1">
      <alignment horizontal="center"/>
      <protection hidden="1"/>
    </xf>
    <xf numFmtId="166" fontId="4" fillId="0" borderId="20" xfId="2" applyNumberFormat="1" applyFont="1" applyBorder="1" applyAlignment="1" applyProtection="1">
      <alignment horizontal="center"/>
      <protection hidden="1"/>
    </xf>
    <xf numFmtId="166" fontId="4" fillId="0" borderId="16" xfId="2" applyNumberFormat="1" applyFont="1" applyBorder="1" applyAlignment="1" applyProtection="1">
      <alignment horizontal="center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"/>
  <sheetViews>
    <sheetView tabSelected="1" topLeftCell="A52" zoomScale="145" zoomScaleNormal="145" workbookViewId="0">
      <selection activeCell="F35" sqref="F35"/>
    </sheetView>
  </sheetViews>
  <sheetFormatPr baseColWidth="10" defaultColWidth="11.42578125" defaultRowHeight="12.75" x14ac:dyDescent="0.2"/>
  <cols>
    <col min="1" max="1" width="20.7109375" style="1" customWidth="1"/>
    <col min="2" max="2" width="17.7109375" style="1" customWidth="1"/>
    <col min="3" max="3" width="17.85546875" style="1" customWidth="1"/>
    <col min="4" max="4" width="16.5703125" style="1" customWidth="1"/>
    <col min="5" max="5" width="17.85546875" style="1" customWidth="1"/>
    <col min="6" max="6" width="16.85546875" style="1" customWidth="1"/>
    <col min="7" max="7" width="14.85546875" style="1" bestFit="1" customWidth="1"/>
    <col min="8" max="8" width="22.85546875" style="1" hidden="1" customWidth="1"/>
    <col min="9" max="9" width="19.5703125" style="1" hidden="1" customWidth="1"/>
    <col min="10" max="10" width="10.85546875" style="1" bestFit="1" customWidth="1"/>
    <col min="11" max="11" width="11.42578125" style="1"/>
    <col min="12" max="12" width="10.85546875" style="1" bestFit="1" customWidth="1"/>
    <col min="13" max="13" width="11.42578125" style="1"/>
    <col min="14" max="14" width="9.85546875" style="1" bestFit="1" customWidth="1"/>
    <col min="15" max="15" width="8.140625" style="1" bestFit="1" customWidth="1"/>
    <col min="16" max="16384" width="11.42578125" style="1"/>
  </cols>
  <sheetData>
    <row r="1" spans="1:11" ht="18" customHeight="1" x14ac:dyDescent="0.2">
      <c r="A1" s="171" t="s">
        <v>264</v>
      </c>
      <c r="B1" s="171"/>
      <c r="C1" s="171"/>
      <c r="D1" s="171"/>
      <c r="E1" s="171"/>
      <c r="F1" s="171"/>
      <c r="G1" s="171"/>
    </row>
    <row r="2" spans="1:11" ht="12.75" customHeight="1" x14ac:dyDescent="0.2">
      <c r="A2" s="2"/>
      <c r="B2" s="2"/>
      <c r="C2" s="2"/>
      <c r="D2" s="2"/>
      <c r="E2" s="2"/>
      <c r="F2" s="2"/>
      <c r="G2" s="2"/>
    </row>
    <row r="3" spans="1:11" ht="12.75" customHeight="1" x14ac:dyDescent="0.2">
      <c r="A3" s="172" t="s">
        <v>0</v>
      </c>
      <c r="B3" s="172" t="s">
        <v>1</v>
      </c>
      <c r="C3" s="172" t="s">
        <v>2</v>
      </c>
      <c r="D3" s="172" t="s">
        <v>3</v>
      </c>
      <c r="E3" s="172"/>
      <c r="F3" s="3"/>
    </row>
    <row r="4" spans="1:11" ht="12.75" customHeight="1" x14ac:dyDescent="0.2">
      <c r="A4" s="172"/>
      <c r="B4" s="172"/>
      <c r="C4" s="172"/>
      <c r="D4" s="4" t="s">
        <v>4</v>
      </c>
      <c r="E4" s="4" t="s">
        <v>5</v>
      </c>
      <c r="F4" s="3"/>
    </row>
    <row r="5" spans="1:11" ht="12.75" customHeight="1" x14ac:dyDescent="0.2">
      <c r="A5" s="4" t="s">
        <v>6</v>
      </c>
      <c r="B5" s="5">
        <v>1256.8900000000001</v>
      </c>
      <c r="C5" s="5">
        <v>48.38</v>
      </c>
      <c r="D5" s="5">
        <v>775.61</v>
      </c>
      <c r="E5" s="5">
        <v>29.86</v>
      </c>
      <c r="F5" s="3"/>
    </row>
    <row r="6" spans="1:11" ht="12.75" customHeight="1" x14ac:dyDescent="0.2">
      <c r="A6" s="4" t="s">
        <v>7</v>
      </c>
      <c r="B6" s="5">
        <v>1086.81</v>
      </c>
      <c r="C6" s="5">
        <v>39.450000000000003</v>
      </c>
      <c r="D6" s="5">
        <v>792.63</v>
      </c>
      <c r="E6" s="5">
        <v>28.76</v>
      </c>
      <c r="F6" s="3"/>
    </row>
    <row r="7" spans="1:11" ht="12.75" customHeight="1" x14ac:dyDescent="0.2">
      <c r="A7" s="4" t="s">
        <v>8</v>
      </c>
      <c r="B7" s="5">
        <v>950.02</v>
      </c>
      <c r="C7" s="5">
        <v>34.61</v>
      </c>
      <c r="D7" s="5">
        <v>821.1</v>
      </c>
      <c r="E7" s="5">
        <v>29.93</v>
      </c>
      <c r="F7" s="3"/>
    </row>
    <row r="8" spans="1:11" ht="12.75" customHeight="1" x14ac:dyDescent="0.2">
      <c r="A8" s="4" t="s">
        <v>9</v>
      </c>
      <c r="B8" s="5">
        <v>816.01</v>
      </c>
      <c r="C8" s="5">
        <v>29.86</v>
      </c>
      <c r="D8" s="5">
        <v>705.28</v>
      </c>
      <c r="E8" s="5">
        <v>25.78</v>
      </c>
      <c r="F8" s="3"/>
    </row>
    <row r="9" spans="1:11" ht="12.75" customHeight="1" x14ac:dyDescent="0.2">
      <c r="A9" s="4" t="s">
        <v>10</v>
      </c>
      <c r="B9" s="5">
        <v>679.15</v>
      </c>
      <c r="C9" s="5">
        <v>20.329999999999998</v>
      </c>
      <c r="D9" s="5">
        <v>672.96</v>
      </c>
      <c r="E9" s="5">
        <v>20.12</v>
      </c>
      <c r="F9" s="3"/>
    </row>
    <row r="10" spans="1:11" ht="12.75" customHeight="1" x14ac:dyDescent="0.2">
      <c r="A10" s="4" t="s">
        <v>11</v>
      </c>
      <c r="B10" s="5">
        <v>621.6</v>
      </c>
      <c r="C10" s="5">
        <v>15.3</v>
      </c>
      <c r="D10" s="5">
        <v>621.6</v>
      </c>
      <c r="E10" s="5">
        <v>15.3</v>
      </c>
      <c r="F10" s="3"/>
      <c r="G10" s="3"/>
    </row>
    <row r="11" spans="1:11" ht="12.75" customHeight="1" x14ac:dyDescent="0.2">
      <c r="A11" s="3"/>
      <c r="B11" s="3"/>
      <c r="C11" s="3"/>
      <c r="D11" s="3"/>
      <c r="E11" s="3"/>
      <c r="F11" s="3"/>
      <c r="G11" s="3"/>
      <c r="H11" s="170"/>
      <c r="I11" s="170"/>
    </row>
    <row r="12" spans="1:11" ht="12.75" customHeight="1" x14ac:dyDescent="0.2">
      <c r="A12" s="3"/>
      <c r="B12" s="3"/>
      <c r="C12" s="3"/>
      <c r="D12" s="3"/>
      <c r="E12" s="3"/>
      <c r="G12" s="3"/>
    </row>
    <row r="13" spans="1:11" ht="12.75" customHeight="1" thickBot="1" x14ac:dyDescent="0.25">
      <c r="A13" s="4" t="s">
        <v>12</v>
      </c>
      <c r="B13" s="4" t="s">
        <v>13</v>
      </c>
      <c r="C13" s="4" t="s">
        <v>14</v>
      </c>
      <c r="D13" s="6"/>
      <c r="E13" s="3"/>
      <c r="F13" s="7" t="s">
        <v>15</v>
      </c>
      <c r="G13" s="8" t="s">
        <v>16</v>
      </c>
      <c r="H13" s="9" t="s">
        <v>16</v>
      </c>
      <c r="I13" s="10"/>
    </row>
    <row r="14" spans="1:11" ht="12.75" customHeight="1" thickBot="1" x14ac:dyDescent="0.25">
      <c r="A14" s="4">
        <v>30</v>
      </c>
      <c r="B14" s="5">
        <v>1097.9000000000001</v>
      </c>
      <c r="C14" s="5">
        <f>B14*14</f>
        <v>15370.600000000002</v>
      </c>
      <c r="D14" s="3"/>
      <c r="E14" s="3"/>
      <c r="F14" s="11" t="s">
        <v>0</v>
      </c>
      <c r="G14" s="11" t="s">
        <v>17</v>
      </c>
      <c r="H14" s="12" t="s">
        <v>17</v>
      </c>
      <c r="I14" s="10"/>
    </row>
    <row r="15" spans="1:11" ht="12.75" customHeight="1" x14ac:dyDescent="0.2">
      <c r="A15" s="4">
        <v>29</v>
      </c>
      <c r="B15" s="5">
        <v>984.76</v>
      </c>
      <c r="C15" s="5">
        <f t="shared" ref="C15:C29" si="0">B15*14</f>
        <v>13786.64</v>
      </c>
      <c r="D15" s="3"/>
      <c r="E15" s="3"/>
      <c r="F15" s="13" t="s">
        <v>6</v>
      </c>
      <c r="G15" s="14">
        <v>998.95579203221996</v>
      </c>
      <c r="H15" s="15">
        <v>965.17467829199995</v>
      </c>
      <c r="I15" s="10"/>
      <c r="K15" s="16"/>
    </row>
    <row r="16" spans="1:11" ht="12.75" customHeight="1" x14ac:dyDescent="0.2">
      <c r="A16" s="4">
        <v>28</v>
      </c>
      <c r="B16" s="5">
        <v>943.38</v>
      </c>
      <c r="C16" s="5">
        <f t="shared" si="0"/>
        <v>13207.32</v>
      </c>
      <c r="D16" s="3"/>
      <c r="E16" s="3"/>
      <c r="F16" s="13" t="s">
        <v>7</v>
      </c>
      <c r="G16" s="14">
        <v>743.60660520103022</v>
      </c>
      <c r="H16" s="15">
        <v>718.46048811693731</v>
      </c>
      <c r="I16" s="10"/>
      <c r="K16" s="16"/>
    </row>
    <row r="17" spans="1:11" ht="12.75" customHeight="1" x14ac:dyDescent="0.2">
      <c r="A17" s="4">
        <v>27</v>
      </c>
      <c r="B17" s="5">
        <v>901.93</v>
      </c>
      <c r="C17" s="5">
        <f t="shared" si="0"/>
        <v>12627.019999999999</v>
      </c>
      <c r="D17" s="3"/>
      <c r="E17" s="3"/>
      <c r="F17" s="13" t="s">
        <v>9</v>
      </c>
      <c r="G17" s="14">
        <v>606.31684009944922</v>
      </c>
      <c r="H17" s="15">
        <v>585.81337207676256</v>
      </c>
      <c r="I17" s="10"/>
      <c r="K17" s="16"/>
    </row>
    <row r="18" spans="1:11" ht="12.75" customHeight="1" x14ac:dyDescent="0.2">
      <c r="A18" s="4">
        <v>26</v>
      </c>
      <c r="B18" s="5">
        <v>791.3</v>
      </c>
      <c r="C18" s="5">
        <f t="shared" si="0"/>
        <v>11078.199999999999</v>
      </c>
      <c r="D18" s="3"/>
      <c r="E18" s="3"/>
      <c r="F18" s="13" t="s">
        <v>10</v>
      </c>
      <c r="G18" s="14">
        <v>399.93781709475007</v>
      </c>
      <c r="H18" s="15">
        <v>386.41334985000003</v>
      </c>
      <c r="I18" s="10"/>
      <c r="K18" s="16"/>
    </row>
    <row r="19" spans="1:11" ht="12.75" customHeight="1" x14ac:dyDescent="0.2">
      <c r="A19" s="4">
        <v>25</v>
      </c>
      <c r="B19" s="5">
        <v>702.05</v>
      </c>
      <c r="C19" s="5">
        <f t="shared" si="0"/>
        <v>9828.6999999999989</v>
      </c>
      <c r="D19" s="3"/>
      <c r="E19" s="3"/>
      <c r="F19" s="13" t="s">
        <v>11</v>
      </c>
      <c r="G19" s="14">
        <v>354.56709362211222</v>
      </c>
      <c r="H19" s="15">
        <v>342.57690205034999</v>
      </c>
      <c r="I19" s="10"/>
      <c r="K19" s="16"/>
    </row>
    <row r="20" spans="1:11" ht="12.75" customHeight="1" x14ac:dyDescent="0.2">
      <c r="A20" s="4">
        <v>24</v>
      </c>
      <c r="B20" s="5">
        <v>660.63</v>
      </c>
      <c r="C20" s="5">
        <f t="shared" si="0"/>
        <v>9248.82</v>
      </c>
      <c r="D20" s="3"/>
      <c r="E20" s="3"/>
      <c r="F20" s="17"/>
      <c r="G20" s="17"/>
      <c r="H20" s="17"/>
      <c r="I20" s="10"/>
      <c r="J20" s="17"/>
    </row>
    <row r="21" spans="1:11" ht="12.75" customHeight="1" thickBot="1" x14ac:dyDescent="0.25">
      <c r="A21" s="4">
        <v>23</v>
      </c>
      <c r="B21" s="5">
        <v>619.27</v>
      </c>
      <c r="C21" s="5">
        <f t="shared" si="0"/>
        <v>8669.7799999999988</v>
      </c>
      <c r="D21" s="3"/>
      <c r="E21" s="3"/>
      <c r="F21" s="18" t="s">
        <v>5</v>
      </c>
      <c r="G21" s="17"/>
      <c r="H21" s="17"/>
      <c r="I21" s="10"/>
      <c r="J21" s="17"/>
    </row>
    <row r="22" spans="1:11" ht="12.75" customHeight="1" thickBot="1" x14ac:dyDescent="0.25">
      <c r="A22" s="4">
        <v>22</v>
      </c>
      <c r="B22" s="5">
        <v>577.82000000000005</v>
      </c>
      <c r="C22" s="5">
        <f t="shared" si="0"/>
        <v>8089.4800000000005</v>
      </c>
      <c r="D22" s="3"/>
      <c r="E22" s="3"/>
      <c r="F22" s="11" t="s">
        <v>0</v>
      </c>
      <c r="G22" s="11" t="s">
        <v>17</v>
      </c>
      <c r="H22" s="12" t="s">
        <v>17</v>
      </c>
      <c r="I22" s="10"/>
    </row>
    <row r="23" spans="1:11" ht="12.75" customHeight="1" x14ac:dyDescent="0.2">
      <c r="A23" s="4">
        <v>21</v>
      </c>
      <c r="B23" s="5">
        <v>536.47</v>
      </c>
      <c r="C23" s="5">
        <f t="shared" si="0"/>
        <v>7510.58</v>
      </c>
      <c r="D23" s="3"/>
      <c r="E23" s="3"/>
      <c r="F23" s="13" t="s">
        <v>6</v>
      </c>
      <c r="G23" s="19">
        <v>60.446157300348183</v>
      </c>
      <c r="H23" s="20">
        <v>58.402084348162496</v>
      </c>
      <c r="I23" s="10"/>
    </row>
    <row r="24" spans="1:11" ht="12.75" customHeight="1" x14ac:dyDescent="0.2">
      <c r="A24" s="4">
        <v>20</v>
      </c>
      <c r="B24" s="5">
        <v>498.33</v>
      </c>
      <c r="C24" s="5">
        <f t="shared" si="0"/>
        <v>6976.62</v>
      </c>
      <c r="D24" s="3"/>
      <c r="E24" s="3"/>
      <c r="F24" s="13" t="s">
        <v>7</v>
      </c>
      <c r="G24" s="19">
        <v>46.115052187786304</v>
      </c>
      <c r="H24" s="20">
        <v>44.555605978537493</v>
      </c>
      <c r="I24" s="10"/>
    </row>
    <row r="25" spans="1:11" ht="12.75" customHeight="1" x14ac:dyDescent="0.2">
      <c r="A25" s="4">
        <v>19</v>
      </c>
      <c r="B25" s="5">
        <v>472.9</v>
      </c>
      <c r="C25" s="5">
        <f t="shared" si="0"/>
        <v>6620.5999999999995</v>
      </c>
      <c r="D25" s="3"/>
      <c r="E25" s="3"/>
      <c r="F25" s="13" t="s">
        <v>9</v>
      </c>
      <c r="G25" s="19">
        <v>36.994248081264367</v>
      </c>
      <c r="H25" s="20">
        <v>35.743234861124989</v>
      </c>
      <c r="I25" s="10"/>
    </row>
    <row r="26" spans="1:11" ht="12.75" customHeight="1" x14ac:dyDescent="0.2">
      <c r="A26" s="4">
        <v>18</v>
      </c>
      <c r="B26" s="5">
        <v>447.45</v>
      </c>
      <c r="C26" s="5">
        <f t="shared" si="0"/>
        <v>6264.3</v>
      </c>
      <c r="D26" s="3"/>
      <c r="E26" s="3"/>
      <c r="F26" s="13" t="s">
        <v>10</v>
      </c>
      <c r="G26" s="19">
        <v>24.907238497956374</v>
      </c>
      <c r="H26" s="20">
        <v>24.064964732324999</v>
      </c>
      <c r="I26" s="10"/>
    </row>
    <row r="27" spans="1:11" ht="12.75" customHeight="1" x14ac:dyDescent="0.2">
      <c r="A27" s="4">
        <v>17</v>
      </c>
      <c r="B27" s="5">
        <v>421.99</v>
      </c>
      <c r="C27" s="5">
        <f t="shared" si="0"/>
        <v>5907.8600000000006</v>
      </c>
      <c r="D27" s="3"/>
      <c r="E27" s="3"/>
      <c r="F27" s="13" t="s">
        <v>11</v>
      </c>
      <c r="G27" s="19">
        <v>18.53045219205675</v>
      </c>
      <c r="H27" s="20">
        <v>17.903818543050001</v>
      </c>
      <c r="I27" s="10"/>
    </row>
    <row r="28" spans="1:11" ht="12.75" customHeight="1" x14ac:dyDescent="0.2">
      <c r="A28" s="4">
        <v>16</v>
      </c>
      <c r="B28" s="5">
        <v>396.6</v>
      </c>
      <c r="C28" s="5">
        <f t="shared" si="0"/>
        <v>5552.4000000000005</v>
      </c>
      <c r="D28" s="3"/>
      <c r="E28" s="3"/>
      <c r="F28" s="3"/>
      <c r="G28" s="3"/>
    </row>
    <row r="29" spans="1:11" ht="12.75" customHeight="1" x14ac:dyDescent="0.2">
      <c r="A29" s="4">
        <v>15</v>
      </c>
      <c r="B29" s="5">
        <v>371.11</v>
      </c>
      <c r="C29" s="5">
        <f t="shared" si="0"/>
        <v>5195.54</v>
      </c>
      <c r="D29" s="3"/>
      <c r="E29" s="3"/>
      <c r="F29" s="3"/>
      <c r="G29" s="3"/>
    </row>
    <row r="30" spans="1:11" ht="12.75" customHeight="1" x14ac:dyDescent="0.2">
      <c r="A30" s="21"/>
      <c r="B30" s="22"/>
      <c r="C30" s="22"/>
      <c r="D30" s="3"/>
      <c r="E30" s="3"/>
      <c r="F30" s="3"/>
      <c r="G30" s="3"/>
    </row>
    <row r="31" spans="1:11" ht="12.75" customHeight="1" x14ac:dyDescent="0.2">
      <c r="A31" s="21"/>
      <c r="B31" s="22"/>
      <c r="C31" s="22"/>
      <c r="D31" s="3"/>
      <c r="E31" s="3"/>
      <c r="F31" s="3"/>
      <c r="G31" s="3"/>
    </row>
    <row r="32" spans="1:11" ht="12.75" customHeight="1" x14ac:dyDescent="0.2">
      <c r="A32" s="23" t="s">
        <v>18</v>
      </c>
      <c r="B32" s="23" t="s">
        <v>19</v>
      </c>
      <c r="C32" s="23" t="s">
        <v>20</v>
      </c>
      <c r="D32" s="23" t="s">
        <v>21</v>
      </c>
      <c r="E32" s="169"/>
    </row>
    <row r="33" spans="1:6" ht="12.75" customHeight="1" x14ac:dyDescent="0.2">
      <c r="A33" s="23" t="s">
        <v>22</v>
      </c>
      <c r="B33" s="24">
        <v>4179.8060999999998</v>
      </c>
      <c r="C33" s="24">
        <f>B33*14</f>
        <v>58517.285399999993</v>
      </c>
      <c r="D33" s="24">
        <f>C33/14</f>
        <v>4179.8060999999998</v>
      </c>
      <c r="E33" s="169"/>
      <c r="F33" s="25"/>
    </row>
    <row r="34" spans="1:6" ht="12.75" customHeight="1" x14ac:dyDescent="0.2">
      <c r="A34" s="23" t="s">
        <v>23</v>
      </c>
      <c r="B34" s="24">
        <v>2177.4537</v>
      </c>
      <c r="C34" s="24">
        <f t="shared" ref="C34:C69" si="1">B34*14</f>
        <v>30484.3518</v>
      </c>
      <c r="D34" s="24">
        <f t="shared" ref="D34:D69" si="2">C34/14</f>
        <v>2177.4537</v>
      </c>
      <c r="E34" s="169"/>
      <c r="F34" s="25"/>
    </row>
    <row r="35" spans="1:6" ht="12.75" customHeight="1" x14ac:dyDescent="0.2">
      <c r="A35" s="23" t="s">
        <v>24</v>
      </c>
      <c r="B35" s="24">
        <v>1439.9955</v>
      </c>
      <c r="C35" s="24">
        <f t="shared" si="1"/>
        <v>20159.936999999998</v>
      </c>
      <c r="D35" s="24">
        <f t="shared" si="2"/>
        <v>1439.9954999999998</v>
      </c>
      <c r="E35" s="169"/>
      <c r="F35" s="25"/>
    </row>
    <row r="36" spans="1:6" ht="12.75" customHeight="1" x14ac:dyDescent="0.2">
      <c r="A36" s="23" t="s">
        <v>25</v>
      </c>
      <c r="B36" s="24">
        <v>867.38914285714282</v>
      </c>
      <c r="C36" s="24">
        <f t="shared" si="1"/>
        <v>12143.448</v>
      </c>
      <c r="D36" s="24">
        <f t="shared" si="2"/>
        <v>867.38914285714293</v>
      </c>
      <c r="E36" s="169"/>
      <c r="F36" s="25"/>
    </row>
    <row r="37" spans="1:6" ht="12.75" customHeight="1" x14ac:dyDescent="0.2">
      <c r="A37" s="23" t="s">
        <v>26</v>
      </c>
      <c r="B37" s="24">
        <v>1046.3317714285713</v>
      </c>
      <c r="C37" s="24">
        <f t="shared" si="1"/>
        <v>14648.644799999998</v>
      </c>
      <c r="D37" s="24">
        <f t="shared" si="2"/>
        <v>1046.3317714285713</v>
      </c>
      <c r="E37" s="169"/>
      <c r="F37" s="25"/>
    </row>
    <row r="38" spans="1:6" ht="12.75" customHeight="1" x14ac:dyDescent="0.2">
      <c r="A38" s="23" t="s">
        <v>27</v>
      </c>
      <c r="B38" s="24">
        <v>1271.3111999999999</v>
      </c>
      <c r="C38" s="24">
        <f t="shared" si="1"/>
        <v>17798.356799999998</v>
      </c>
      <c r="D38" s="24">
        <f t="shared" si="2"/>
        <v>1271.3111999999999</v>
      </c>
      <c r="E38" s="169"/>
      <c r="F38" s="25"/>
    </row>
    <row r="39" spans="1:6" ht="12.75" customHeight="1" x14ac:dyDescent="0.2">
      <c r="A39" s="23" t="s">
        <v>28</v>
      </c>
      <c r="B39" s="24">
        <v>1165.89645</v>
      </c>
      <c r="C39" s="24">
        <f t="shared" si="1"/>
        <v>16322.550299999999</v>
      </c>
      <c r="D39" s="24">
        <f t="shared" si="2"/>
        <v>1165.89645</v>
      </c>
      <c r="E39" s="169"/>
      <c r="F39" s="25"/>
    </row>
    <row r="40" spans="1:6" ht="12.75" customHeight="1" x14ac:dyDescent="0.2">
      <c r="A40" s="23" t="s">
        <v>29</v>
      </c>
      <c r="B40" s="24">
        <v>1044.8532</v>
      </c>
      <c r="C40" s="24">
        <f t="shared" si="1"/>
        <v>14627.944800000001</v>
      </c>
      <c r="D40" s="24">
        <f t="shared" si="2"/>
        <v>1044.8532</v>
      </c>
      <c r="E40" s="169"/>
      <c r="F40" s="25"/>
    </row>
    <row r="41" spans="1:6" ht="12.75" customHeight="1" x14ac:dyDescent="0.2">
      <c r="A41" s="23" t="s">
        <v>30</v>
      </c>
      <c r="B41" s="24">
        <v>865.4049</v>
      </c>
      <c r="C41" s="24">
        <f t="shared" si="1"/>
        <v>12115.668600000001</v>
      </c>
      <c r="D41" s="24">
        <f t="shared" si="2"/>
        <v>865.40490000000011</v>
      </c>
      <c r="E41" s="169"/>
      <c r="F41" s="25"/>
    </row>
    <row r="42" spans="1:6" ht="12.75" customHeight="1" x14ac:dyDescent="0.2">
      <c r="A42" s="23" t="s">
        <v>31</v>
      </c>
      <c r="B42" s="24">
        <v>858.58425</v>
      </c>
      <c r="C42" s="24">
        <f t="shared" si="1"/>
        <v>12020.1795</v>
      </c>
      <c r="D42" s="24">
        <f t="shared" si="2"/>
        <v>858.58425</v>
      </c>
      <c r="E42" s="169"/>
      <c r="F42" s="25"/>
    </row>
    <row r="43" spans="1:6" ht="12.75" customHeight="1" x14ac:dyDescent="0.2">
      <c r="A43" s="23" t="s">
        <v>32</v>
      </c>
      <c r="B43" s="24">
        <v>817.16354999999999</v>
      </c>
      <c r="C43" s="24">
        <f t="shared" si="1"/>
        <v>11440.289699999999</v>
      </c>
      <c r="D43" s="24">
        <f t="shared" si="2"/>
        <v>817.16354999999999</v>
      </c>
      <c r="E43" s="169"/>
      <c r="F43" s="25"/>
    </row>
    <row r="44" spans="1:6" ht="12.75" customHeight="1" x14ac:dyDescent="0.2">
      <c r="A44" s="23" t="s">
        <v>33</v>
      </c>
      <c r="B44" s="24">
        <v>721.52954999999997</v>
      </c>
      <c r="C44" s="24">
        <f t="shared" si="1"/>
        <v>10101.413699999999</v>
      </c>
      <c r="D44" s="24">
        <f t="shared" si="2"/>
        <v>721.52954999999997</v>
      </c>
      <c r="E44" s="169"/>
      <c r="F44" s="25"/>
    </row>
    <row r="45" spans="1:6" ht="12.75" customHeight="1" x14ac:dyDescent="0.2">
      <c r="A45" s="23" t="s">
        <v>34</v>
      </c>
      <c r="B45" s="24">
        <v>714.76065000000006</v>
      </c>
      <c r="C45" s="24">
        <f t="shared" si="1"/>
        <v>10006.649100000001</v>
      </c>
      <c r="D45" s="24">
        <f t="shared" si="2"/>
        <v>714.76065000000006</v>
      </c>
      <c r="E45" s="169"/>
      <c r="F45" s="25"/>
    </row>
    <row r="46" spans="1:6" ht="12.75" customHeight="1" x14ac:dyDescent="0.2">
      <c r="A46" s="23" t="s">
        <v>35</v>
      </c>
      <c r="B46" s="24">
        <v>942.92639999999994</v>
      </c>
      <c r="C46" s="24">
        <f t="shared" si="1"/>
        <v>13200.969599999999</v>
      </c>
      <c r="D46" s="24">
        <f t="shared" si="2"/>
        <v>942.92639999999994</v>
      </c>
      <c r="E46" s="169"/>
      <c r="F46" s="25"/>
    </row>
    <row r="47" spans="1:6" ht="12.75" customHeight="1" x14ac:dyDescent="0.2">
      <c r="A47" s="23" t="s">
        <v>36</v>
      </c>
      <c r="B47" s="24">
        <v>913.08735000000001</v>
      </c>
      <c r="C47" s="24">
        <f t="shared" si="1"/>
        <v>12783.222900000001</v>
      </c>
      <c r="D47" s="24">
        <f t="shared" si="2"/>
        <v>913.08735000000001</v>
      </c>
      <c r="E47" s="169"/>
      <c r="F47" s="25"/>
    </row>
    <row r="48" spans="1:6" ht="12.75" customHeight="1" x14ac:dyDescent="0.2">
      <c r="A48" s="23" t="s">
        <v>37</v>
      </c>
      <c r="B48" s="24">
        <v>854.82720000000006</v>
      </c>
      <c r="C48" s="24">
        <f t="shared" si="1"/>
        <v>11967.580800000002</v>
      </c>
      <c r="D48" s="24">
        <f t="shared" si="2"/>
        <v>854.82720000000006</v>
      </c>
      <c r="E48" s="169"/>
      <c r="F48" s="25"/>
    </row>
    <row r="49" spans="1:6" ht="12.75" customHeight="1" x14ac:dyDescent="0.2">
      <c r="A49" s="23" t="s">
        <v>38</v>
      </c>
      <c r="B49" s="24">
        <v>835.35884999999996</v>
      </c>
      <c r="C49" s="24">
        <f t="shared" si="1"/>
        <v>11695.0239</v>
      </c>
      <c r="D49" s="24">
        <f t="shared" si="2"/>
        <v>835.35884999999996</v>
      </c>
      <c r="E49" s="169"/>
      <c r="F49" s="25"/>
    </row>
    <row r="50" spans="1:6" ht="12.75" customHeight="1" x14ac:dyDescent="0.2">
      <c r="A50" s="23" t="s">
        <v>39</v>
      </c>
      <c r="B50" s="24">
        <v>777.57479999999998</v>
      </c>
      <c r="C50" s="24">
        <f t="shared" si="1"/>
        <v>10886.047199999999</v>
      </c>
      <c r="D50" s="24">
        <f t="shared" si="2"/>
        <v>777.57479999999998</v>
      </c>
      <c r="E50" s="169"/>
      <c r="F50" s="25"/>
    </row>
    <row r="51" spans="1:6" ht="12.75" customHeight="1" x14ac:dyDescent="0.2">
      <c r="A51" s="23" t="s">
        <v>40</v>
      </c>
      <c r="B51" s="24">
        <v>744.10289999999998</v>
      </c>
      <c r="C51" s="24">
        <f t="shared" si="1"/>
        <v>10417.4406</v>
      </c>
      <c r="D51" s="24">
        <f t="shared" si="2"/>
        <v>744.10289999999998</v>
      </c>
      <c r="E51" s="169"/>
      <c r="F51" s="25"/>
    </row>
    <row r="52" spans="1:6" ht="12.75" customHeight="1" x14ac:dyDescent="0.2">
      <c r="A52" s="23" t="s">
        <v>41</v>
      </c>
      <c r="B52" s="24">
        <v>873.93330000000003</v>
      </c>
      <c r="C52" s="24">
        <f t="shared" si="1"/>
        <v>12235.066200000001</v>
      </c>
      <c r="D52" s="24">
        <f t="shared" si="2"/>
        <v>873.93330000000003</v>
      </c>
      <c r="E52" s="169"/>
      <c r="F52" s="25"/>
    </row>
    <row r="53" spans="1:6" ht="12.75" customHeight="1" x14ac:dyDescent="0.2">
      <c r="A53" s="23" t="s">
        <v>42</v>
      </c>
      <c r="B53" s="24">
        <v>829.51110000000006</v>
      </c>
      <c r="C53" s="24">
        <f t="shared" si="1"/>
        <v>11613.155400000001</v>
      </c>
      <c r="D53" s="24">
        <f t="shared" si="2"/>
        <v>829.51110000000006</v>
      </c>
      <c r="E53" s="169"/>
      <c r="F53" s="25"/>
    </row>
    <row r="54" spans="1:6" ht="12.75" customHeight="1" x14ac:dyDescent="0.2">
      <c r="A54" s="23" t="s">
        <v>43</v>
      </c>
      <c r="B54" s="24">
        <v>804.11220000000003</v>
      </c>
      <c r="C54" s="24">
        <f t="shared" si="1"/>
        <v>11257.570800000001</v>
      </c>
      <c r="D54" s="24">
        <f t="shared" si="2"/>
        <v>804.11220000000014</v>
      </c>
      <c r="E54" s="169"/>
      <c r="F54" s="25"/>
    </row>
    <row r="55" spans="1:6" ht="12.75" customHeight="1" x14ac:dyDescent="0.2">
      <c r="A55" s="23" t="s">
        <v>44</v>
      </c>
      <c r="B55" s="24">
        <v>783.66059999999993</v>
      </c>
      <c r="C55" s="24">
        <f t="shared" si="1"/>
        <v>10971.248399999999</v>
      </c>
      <c r="D55" s="24">
        <f t="shared" si="2"/>
        <v>783.66059999999993</v>
      </c>
      <c r="E55" s="169"/>
      <c r="F55" s="25"/>
    </row>
    <row r="56" spans="1:6" ht="12.75" customHeight="1" x14ac:dyDescent="0.2">
      <c r="A56" s="23" t="s">
        <v>45</v>
      </c>
      <c r="B56" s="24">
        <v>776.86065000000008</v>
      </c>
      <c r="C56" s="24">
        <f t="shared" si="1"/>
        <v>10876.0491</v>
      </c>
      <c r="D56" s="24">
        <f t="shared" si="2"/>
        <v>776.86064999999996</v>
      </c>
      <c r="E56" s="169"/>
      <c r="F56" s="25"/>
    </row>
    <row r="57" spans="1:6" ht="12.75" customHeight="1" x14ac:dyDescent="0.2">
      <c r="A57" s="23" t="s">
        <v>46</v>
      </c>
      <c r="B57" s="24">
        <v>770.96115000000009</v>
      </c>
      <c r="C57" s="24">
        <f t="shared" si="1"/>
        <v>10793.456100000001</v>
      </c>
      <c r="D57" s="24">
        <f t="shared" si="2"/>
        <v>770.96115000000009</v>
      </c>
      <c r="E57" s="169"/>
      <c r="F57" s="25"/>
    </row>
    <row r="58" spans="1:6" ht="12.75" customHeight="1" x14ac:dyDescent="0.2">
      <c r="A58" s="23" t="s">
        <v>47</v>
      </c>
      <c r="B58" s="24">
        <v>763.21934999999996</v>
      </c>
      <c r="C58" s="24">
        <f t="shared" si="1"/>
        <v>10685.070899999999</v>
      </c>
      <c r="D58" s="24">
        <f t="shared" si="2"/>
        <v>763.21934999999996</v>
      </c>
      <c r="E58" s="169"/>
      <c r="F58" s="25"/>
    </row>
    <row r="59" spans="1:6" ht="12.75" customHeight="1" x14ac:dyDescent="0.2">
      <c r="A59" s="23" t="s">
        <v>48</v>
      </c>
      <c r="B59" s="24">
        <v>756.40904999999998</v>
      </c>
      <c r="C59" s="24">
        <f t="shared" si="1"/>
        <v>10589.726699999999</v>
      </c>
      <c r="D59" s="24">
        <f t="shared" si="2"/>
        <v>756.40904999999998</v>
      </c>
      <c r="E59" s="169"/>
      <c r="F59" s="25"/>
    </row>
    <row r="60" spans="1:6" ht="12.75" customHeight="1" x14ac:dyDescent="0.2">
      <c r="A60" s="23" t="s">
        <v>49</v>
      </c>
      <c r="B60" s="24">
        <v>718.8075</v>
      </c>
      <c r="C60" s="24">
        <f t="shared" si="1"/>
        <v>10063.305</v>
      </c>
      <c r="D60" s="24">
        <f t="shared" si="2"/>
        <v>718.8075</v>
      </c>
      <c r="E60" s="169"/>
      <c r="F60" s="25"/>
    </row>
    <row r="61" spans="1:6" ht="12.75" customHeight="1" x14ac:dyDescent="0.2">
      <c r="A61" s="23" t="s">
        <v>50</v>
      </c>
      <c r="B61" s="24">
        <v>705.1662</v>
      </c>
      <c r="C61" s="24">
        <f t="shared" si="1"/>
        <v>9872.3268000000007</v>
      </c>
      <c r="D61" s="24">
        <f t="shared" si="2"/>
        <v>705.1662</v>
      </c>
      <c r="E61" s="169"/>
      <c r="F61" s="25"/>
    </row>
    <row r="62" spans="1:6" ht="12.75" customHeight="1" x14ac:dyDescent="0.2">
      <c r="A62" s="23" t="s">
        <v>51</v>
      </c>
      <c r="B62" s="24">
        <v>698.34554999999989</v>
      </c>
      <c r="C62" s="24">
        <f t="shared" si="1"/>
        <v>9776.8376999999982</v>
      </c>
      <c r="D62" s="24">
        <f t="shared" si="2"/>
        <v>698.34554999999989</v>
      </c>
      <c r="E62" s="169"/>
      <c r="F62" s="25"/>
    </row>
    <row r="63" spans="1:6" ht="12.75" customHeight="1" x14ac:dyDescent="0.2">
      <c r="A63" s="23" t="s">
        <v>52</v>
      </c>
      <c r="B63" s="24">
        <v>679.72589999999991</v>
      </c>
      <c r="C63" s="24">
        <f t="shared" si="1"/>
        <v>9516.1625999999997</v>
      </c>
      <c r="D63" s="24">
        <f t="shared" si="2"/>
        <v>679.72590000000002</v>
      </c>
      <c r="E63" s="169"/>
      <c r="F63" s="25"/>
    </row>
    <row r="64" spans="1:6" ht="12.75" customHeight="1" x14ac:dyDescent="0.2">
      <c r="A64" s="23" t="s">
        <v>53</v>
      </c>
      <c r="B64" s="24">
        <v>672.90894642857131</v>
      </c>
      <c r="C64" s="24">
        <f t="shared" si="1"/>
        <v>9420.7252499999977</v>
      </c>
      <c r="D64" s="24">
        <f t="shared" si="2"/>
        <v>672.90894642857131</v>
      </c>
      <c r="E64" s="169"/>
      <c r="F64" s="25"/>
    </row>
    <row r="65" spans="1:13" ht="12.75" customHeight="1" x14ac:dyDescent="0.2">
      <c r="A65" s="23" t="s">
        <v>54</v>
      </c>
      <c r="B65" s="24">
        <v>598.54049999999995</v>
      </c>
      <c r="C65" s="24">
        <f t="shared" si="1"/>
        <v>8379.5669999999991</v>
      </c>
      <c r="D65" s="24">
        <f t="shared" si="2"/>
        <v>598.54049999999995</v>
      </c>
      <c r="E65" s="169"/>
      <c r="F65" s="25"/>
    </row>
    <row r="66" spans="1:13" ht="12.75" customHeight="1" x14ac:dyDescent="0.2">
      <c r="A66" s="23" t="s">
        <v>55</v>
      </c>
      <c r="B66" s="24">
        <v>623.99114999999995</v>
      </c>
      <c r="C66" s="24">
        <f t="shared" si="1"/>
        <v>8735.8760999999995</v>
      </c>
      <c r="D66" s="24">
        <f t="shared" si="2"/>
        <v>623.99114999999995</v>
      </c>
      <c r="E66" s="169"/>
      <c r="F66" s="25"/>
    </row>
    <row r="67" spans="1:13" ht="12.75" customHeight="1" x14ac:dyDescent="0.2">
      <c r="A67" s="23" t="s">
        <v>56</v>
      </c>
      <c r="B67" s="24">
        <v>561.18734999999992</v>
      </c>
      <c r="C67" s="24">
        <f t="shared" si="1"/>
        <v>7856.6228999999985</v>
      </c>
      <c r="D67" s="24">
        <f t="shared" si="2"/>
        <v>561.18734999999992</v>
      </c>
      <c r="E67" s="169"/>
      <c r="F67" s="25"/>
    </row>
    <row r="68" spans="1:13" ht="12.75" customHeight="1" x14ac:dyDescent="0.2">
      <c r="A68" s="23" t="s">
        <v>57</v>
      </c>
      <c r="B68" s="24">
        <v>697.86945000000003</v>
      </c>
      <c r="C68" s="24">
        <f t="shared" si="1"/>
        <v>9770.1723000000002</v>
      </c>
      <c r="D68" s="24">
        <f t="shared" si="2"/>
        <v>697.86945000000003</v>
      </c>
      <c r="E68" s="169"/>
      <c r="F68" s="25"/>
    </row>
    <row r="69" spans="1:13" ht="12.75" customHeight="1" x14ac:dyDescent="0.2">
      <c r="A69" s="23" t="s">
        <v>58</v>
      </c>
      <c r="B69" s="24">
        <v>614.38634999999999</v>
      </c>
      <c r="C69" s="24">
        <f t="shared" si="1"/>
        <v>8601.4089000000004</v>
      </c>
      <c r="D69" s="24">
        <f t="shared" si="2"/>
        <v>614.38634999999999</v>
      </c>
      <c r="E69" s="169"/>
      <c r="F69" s="25"/>
    </row>
    <row r="70" spans="1:13" ht="12.75" customHeight="1" x14ac:dyDescent="0.2">
      <c r="A70" s="21"/>
      <c r="B70" s="22"/>
      <c r="C70" s="22"/>
      <c r="D70" s="3"/>
      <c r="E70" s="3"/>
      <c r="F70" s="3"/>
      <c r="G70" s="3"/>
    </row>
    <row r="71" spans="1:13" ht="12.75" customHeight="1" x14ac:dyDescent="0.2">
      <c r="A71" s="3"/>
      <c r="B71" s="3"/>
      <c r="C71" s="3"/>
      <c r="D71" s="3"/>
      <c r="E71" s="26" t="s">
        <v>0</v>
      </c>
      <c r="F71" s="26" t="s">
        <v>59</v>
      </c>
      <c r="G71" s="26" t="s">
        <v>60</v>
      </c>
    </row>
    <row r="72" spans="1:13" ht="12.75" customHeight="1" x14ac:dyDescent="0.2">
      <c r="A72" s="172" t="s">
        <v>61</v>
      </c>
      <c r="B72" s="172"/>
      <c r="C72" s="3"/>
      <c r="D72" s="27"/>
      <c r="E72" s="28" t="s">
        <v>6</v>
      </c>
      <c r="F72" s="29">
        <v>115.17</v>
      </c>
      <c r="G72" s="29">
        <v>50.42</v>
      </c>
    </row>
    <row r="73" spans="1:13" ht="12.75" customHeight="1" x14ac:dyDescent="0.2">
      <c r="A73" s="30" t="s">
        <v>62</v>
      </c>
      <c r="B73" s="5">
        <v>1072.1400000000001</v>
      </c>
      <c r="C73" s="3"/>
      <c r="E73" s="28" t="s">
        <v>7</v>
      </c>
      <c r="F73" s="29">
        <v>90.64</v>
      </c>
      <c r="G73" s="29">
        <v>39.69</v>
      </c>
    </row>
    <row r="74" spans="1:13" ht="12.75" customHeight="1" x14ac:dyDescent="0.2">
      <c r="A74" s="31" t="s">
        <v>63</v>
      </c>
      <c r="B74" s="5">
        <f>$B$73/3</f>
        <v>357.38000000000005</v>
      </c>
      <c r="C74" s="3"/>
      <c r="E74" s="28" t="s">
        <v>8</v>
      </c>
      <c r="F74" s="28">
        <v>79.37</v>
      </c>
      <c r="G74" s="28">
        <v>34.74</v>
      </c>
    </row>
    <row r="75" spans="1:13" ht="12.75" customHeight="1" x14ac:dyDescent="0.2">
      <c r="A75" s="31" t="s">
        <v>64</v>
      </c>
      <c r="B75" s="5">
        <f t="shared" ref="B75:B76" si="3">$B$73/3</f>
        <v>357.38000000000005</v>
      </c>
      <c r="C75" s="3"/>
      <c r="E75" s="29" t="s">
        <v>9</v>
      </c>
      <c r="F75" s="29">
        <v>69.62</v>
      </c>
      <c r="G75" s="29">
        <v>30.48</v>
      </c>
    </row>
    <row r="76" spans="1:13" ht="12.75" customHeight="1" x14ac:dyDescent="0.2">
      <c r="A76" s="30" t="s">
        <v>65</v>
      </c>
      <c r="B76" s="5">
        <f t="shared" si="3"/>
        <v>357.38000000000005</v>
      </c>
      <c r="C76" s="3"/>
      <c r="E76" s="29" t="s">
        <v>10</v>
      </c>
      <c r="F76" s="29">
        <v>55.07</v>
      </c>
      <c r="G76" s="29">
        <v>24.11</v>
      </c>
    </row>
    <row r="77" spans="1:13" ht="12.75" customHeight="1" x14ac:dyDescent="0.2">
      <c r="A77" s="3"/>
      <c r="B77" s="3"/>
      <c r="C77" s="3"/>
      <c r="E77" s="29" t="s">
        <v>11</v>
      </c>
      <c r="F77" s="29">
        <v>46.95</v>
      </c>
      <c r="G77" s="29">
        <v>20.56</v>
      </c>
      <c r="M77" s="16"/>
    </row>
    <row r="78" spans="1:13" ht="12.75" customHeight="1" x14ac:dyDescent="0.2">
      <c r="A78" s="3"/>
      <c r="B78" s="3"/>
      <c r="C78" s="3"/>
      <c r="G78" s="3"/>
    </row>
    <row r="79" spans="1:13" ht="12.75" customHeight="1" x14ac:dyDescent="0.2">
      <c r="C79" s="3"/>
      <c r="D79" s="3"/>
      <c r="E79" s="3"/>
      <c r="F79" s="3"/>
      <c r="G79" s="3"/>
    </row>
    <row r="80" spans="1:13" ht="15" customHeight="1" x14ac:dyDescent="0.2">
      <c r="A80" s="174" t="s">
        <v>66</v>
      </c>
      <c r="B80" s="175"/>
      <c r="C80" s="175"/>
      <c r="D80" s="175"/>
      <c r="E80" s="175"/>
      <c r="F80" s="175"/>
      <c r="G80" s="176"/>
    </row>
    <row r="81" spans="1:16" x14ac:dyDescent="0.2">
      <c r="A81" s="177" t="s">
        <v>67</v>
      </c>
      <c r="B81" s="178"/>
      <c r="C81" s="178"/>
      <c r="D81" s="178"/>
      <c r="E81" s="178"/>
      <c r="F81" s="178"/>
      <c r="G81" s="179"/>
    </row>
    <row r="82" spans="1:16" x14ac:dyDescent="0.2">
      <c r="A82" s="4" t="s">
        <v>68</v>
      </c>
      <c r="B82" s="32" t="s">
        <v>69</v>
      </c>
      <c r="C82" s="32" t="s">
        <v>70</v>
      </c>
      <c r="D82" s="32" t="s">
        <v>71</v>
      </c>
      <c r="E82" s="32" t="s">
        <v>72</v>
      </c>
      <c r="F82" s="32" t="s">
        <v>73</v>
      </c>
      <c r="G82" s="4"/>
    </row>
    <row r="83" spans="1:16" ht="22.5" x14ac:dyDescent="0.2">
      <c r="A83" s="33" t="s">
        <v>74</v>
      </c>
      <c r="B83" s="33" t="s">
        <v>75</v>
      </c>
      <c r="C83" s="33" t="s">
        <v>76</v>
      </c>
      <c r="D83" s="33" t="s">
        <v>77</v>
      </c>
      <c r="E83" s="33" t="s">
        <v>78</v>
      </c>
      <c r="F83" s="33" t="s">
        <v>79</v>
      </c>
      <c r="G83" s="4" t="s">
        <v>80</v>
      </c>
    </row>
    <row r="84" spans="1:16" ht="25.5" x14ac:dyDescent="0.2">
      <c r="A84" s="4" t="s">
        <v>81</v>
      </c>
      <c r="B84" s="4">
        <v>59</v>
      </c>
      <c r="C84" s="4">
        <v>92</v>
      </c>
      <c r="D84" s="4">
        <v>92</v>
      </c>
      <c r="E84" s="4">
        <v>61</v>
      </c>
      <c r="F84" s="4">
        <v>61</v>
      </c>
      <c r="G84" s="4">
        <f>B84+C84+D84+E84+F84</f>
        <v>365</v>
      </c>
      <c r="J84" s="34" t="s">
        <v>82</v>
      </c>
      <c r="K84" s="34" t="s">
        <v>83</v>
      </c>
      <c r="L84" s="34" t="s">
        <v>84</v>
      </c>
      <c r="M84" s="34" t="s">
        <v>85</v>
      </c>
      <c r="N84" s="35" t="s">
        <v>86</v>
      </c>
      <c r="O84" s="34" t="s">
        <v>80</v>
      </c>
    </row>
    <row r="85" spans="1:16" x14ac:dyDescent="0.2">
      <c r="A85" s="4">
        <v>29</v>
      </c>
      <c r="B85" s="5">
        <v>1057.83</v>
      </c>
      <c r="C85" s="5">
        <f t="shared" ref="C85:G99" si="4">VALUE(FIXED($O85*C$84/$G$84))</f>
        <v>1649.49</v>
      </c>
      <c r="D85" s="5">
        <f t="shared" si="4"/>
        <v>1649.49</v>
      </c>
      <c r="E85" s="5">
        <f t="shared" si="4"/>
        <v>1093.68</v>
      </c>
      <c r="F85" s="5">
        <f t="shared" si="4"/>
        <v>1093.68</v>
      </c>
      <c r="G85" s="5">
        <f t="shared" si="4"/>
        <v>6544.17</v>
      </c>
      <c r="J85" s="36">
        <v>898.78</v>
      </c>
      <c r="K85" s="36">
        <v>1207.72</v>
      </c>
      <c r="L85" s="36">
        <v>2331.17</v>
      </c>
      <c r="M85" s="36">
        <v>1404.33</v>
      </c>
      <c r="N85" s="36">
        <v>702.17</v>
      </c>
      <c r="O85" s="36">
        <v>6544.17</v>
      </c>
      <c r="P85" s="16"/>
    </row>
    <row r="86" spans="1:16" x14ac:dyDescent="0.2">
      <c r="A86" s="4">
        <v>28</v>
      </c>
      <c r="B86" s="5">
        <v>1057.83</v>
      </c>
      <c r="C86" s="5">
        <f t="shared" si="4"/>
        <v>1649.49</v>
      </c>
      <c r="D86" s="5">
        <f t="shared" si="4"/>
        <v>1649.49</v>
      </c>
      <c r="E86" s="5">
        <f t="shared" si="4"/>
        <v>1093.68</v>
      </c>
      <c r="F86" s="5">
        <f t="shared" si="4"/>
        <v>1093.68</v>
      </c>
      <c r="G86" s="5">
        <f t="shared" si="4"/>
        <v>6544.17</v>
      </c>
      <c r="J86" s="36">
        <v>898.78</v>
      </c>
      <c r="K86" s="36">
        <v>1207.72</v>
      </c>
      <c r="L86" s="36">
        <v>2331.17</v>
      </c>
      <c r="M86" s="36">
        <v>1404.33</v>
      </c>
      <c r="N86" s="36">
        <v>702.17</v>
      </c>
      <c r="O86" s="36">
        <v>6544.17</v>
      </c>
      <c r="P86" s="16"/>
    </row>
    <row r="87" spans="1:16" x14ac:dyDescent="0.2">
      <c r="A87" s="4">
        <v>27</v>
      </c>
      <c r="B87" s="5">
        <v>907.02</v>
      </c>
      <c r="C87" s="5">
        <f t="shared" si="4"/>
        <v>1414.31</v>
      </c>
      <c r="D87" s="5">
        <f t="shared" si="4"/>
        <v>1414.31</v>
      </c>
      <c r="E87" s="5">
        <f t="shared" si="4"/>
        <v>937.75</v>
      </c>
      <c r="F87" s="5">
        <f t="shared" si="4"/>
        <v>937.75</v>
      </c>
      <c r="G87" s="5">
        <f t="shared" si="4"/>
        <v>5611.14</v>
      </c>
      <c r="J87" s="36">
        <v>898.78</v>
      </c>
      <c r="K87" s="36">
        <v>1104.3699999999999</v>
      </c>
      <c r="L87" s="36">
        <v>1813.27</v>
      </c>
      <c r="M87" s="36">
        <v>1196.48</v>
      </c>
      <c r="N87" s="36">
        <v>598.24</v>
      </c>
      <c r="O87" s="36">
        <v>5611.1399999999994</v>
      </c>
      <c r="P87" s="16"/>
    </row>
    <row r="88" spans="1:16" x14ac:dyDescent="0.2">
      <c r="A88" s="4">
        <v>26</v>
      </c>
      <c r="B88" s="5">
        <v>907.02</v>
      </c>
      <c r="C88" s="5">
        <f t="shared" si="4"/>
        <v>1414.31</v>
      </c>
      <c r="D88" s="5">
        <f t="shared" si="4"/>
        <v>1414.31</v>
      </c>
      <c r="E88" s="5">
        <f t="shared" si="4"/>
        <v>937.75</v>
      </c>
      <c r="F88" s="5">
        <f t="shared" si="4"/>
        <v>937.75</v>
      </c>
      <c r="G88" s="5">
        <f t="shared" si="4"/>
        <v>5611.14</v>
      </c>
      <c r="J88" s="36">
        <v>898.78</v>
      </c>
      <c r="K88" s="36">
        <v>1104.3699999999999</v>
      </c>
      <c r="L88" s="36">
        <v>1813.27</v>
      </c>
      <c r="M88" s="36">
        <v>1196.48</v>
      </c>
      <c r="N88" s="36">
        <v>598.24</v>
      </c>
      <c r="O88" s="36">
        <v>5611.1399999999994</v>
      </c>
      <c r="P88" s="16"/>
    </row>
    <row r="89" spans="1:16" x14ac:dyDescent="0.2">
      <c r="A89" s="4">
        <v>25</v>
      </c>
      <c r="B89" s="5">
        <v>736.07</v>
      </c>
      <c r="C89" s="5">
        <f t="shared" si="4"/>
        <v>1147.76</v>
      </c>
      <c r="D89" s="5">
        <f t="shared" si="4"/>
        <v>1147.76</v>
      </c>
      <c r="E89" s="5">
        <f t="shared" si="4"/>
        <v>761.01</v>
      </c>
      <c r="F89" s="5">
        <f t="shared" si="4"/>
        <v>761.01</v>
      </c>
      <c r="G89" s="5">
        <f t="shared" si="4"/>
        <v>4553.6099999999997</v>
      </c>
      <c r="J89" s="36">
        <v>898.78</v>
      </c>
      <c r="K89" s="36">
        <v>963.91</v>
      </c>
      <c r="L89" s="36">
        <v>1103.23</v>
      </c>
      <c r="M89" s="36">
        <v>1058.46</v>
      </c>
      <c r="N89" s="36">
        <v>529.23</v>
      </c>
      <c r="O89" s="36">
        <v>4553.6100000000006</v>
      </c>
      <c r="P89" s="16"/>
    </row>
    <row r="90" spans="1:16" x14ac:dyDescent="0.2">
      <c r="A90" s="4">
        <v>24</v>
      </c>
      <c r="B90" s="5">
        <v>736.07</v>
      </c>
      <c r="C90" s="5">
        <f t="shared" si="4"/>
        <v>1147.76</v>
      </c>
      <c r="D90" s="5">
        <f t="shared" si="4"/>
        <v>1147.76</v>
      </c>
      <c r="E90" s="5">
        <f t="shared" si="4"/>
        <v>761.01</v>
      </c>
      <c r="F90" s="5">
        <f t="shared" si="4"/>
        <v>761.01</v>
      </c>
      <c r="G90" s="5">
        <f t="shared" si="4"/>
        <v>4553.6099999999997</v>
      </c>
      <c r="J90" s="36">
        <v>898.78</v>
      </c>
      <c r="K90" s="36">
        <v>963.91</v>
      </c>
      <c r="L90" s="36">
        <v>1103.23</v>
      </c>
      <c r="M90" s="36">
        <v>1058.46</v>
      </c>
      <c r="N90" s="36">
        <v>529.23</v>
      </c>
      <c r="O90" s="36">
        <v>4553.6100000000006</v>
      </c>
      <c r="P90" s="16"/>
    </row>
    <row r="91" spans="1:16" x14ac:dyDescent="0.2">
      <c r="A91" s="4">
        <v>23</v>
      </c>
      <c r="B91" s="5">
        <f t="shared" ref="B91:B99" si="5">VALUE(FIXED($O91*B$84/$G$84))</f>
        <v>661.48</v>
      </c>
      <c r="C91" s="5">
        <f t="shared" si="4"/>
        <v>1031.46</v>
      </c>
      <c r="D91" s="5">
        <f t="shared" si="4"/>
        <v>1031.46</v>
      </c>
      <c r="E91" s="5">
        <f t="shared" si="4"/>
        <v>683.91</v>
      </c>
      <c r="F91" s="5">
        <f t="shared" si="4"/>
        <v>683.91</v>
      </c>
      <c r="G91" s="5">
        <f t="shared" si="4"/>
        <v>4092.22</v>
      </c>
      <c r="J91" s="36">
        <v>898.78</v>
      </c>
      <c r="K91" s="36">
        <v>935.85</v>
      </c>
      <c r="L91" s="36">
        <v>968.4</v>
      </c>
      <c r="M91" s="36">
        <v>859.46</v>
      </c>
      <c r="N91" s="36">
        <v>429.73</v>
      </c>
      <c r="O91" s="36">
        <v>4092.2200000000003</v>
      </c>
      <c r="P91" s="16"/>
    </row>
    <row r="92" spans="1:16" x14ac:dyDescent="0.2">
      <c r="A92" s="4">
        <v>22</v>
      </c>
      <c r="B92" s="5">
        <f t="shared" si="5"/>
        <v>661.48</v>
      </c>
      <c r="C92" s="5">
        <f t="shared" si="4"/>
        <v>1031.46</v>
      </c>
      <c r="D92" s="5">
        <f t="shared" si="4"/>
        <v>1031.46</v>
      </c>
      <c r="E92" s="5">
        <f t="shared" si="4"/>
        <v>683.91</v>
      </c>
      <c r="F92" s="5">
        <f t="shared" si="4"/>
        <v>683.91</v>
      </c>
      <c r="G92" s="5">
        <f t="shared" si="4"/>
        <v>4092.22</v>
      </c>
      <c r="J92" s="36">
        <v>898.78</v>
      </c>
      <c r="K92" s="36">
        <v>935.85</v>
      </c>
      <c r="L92" s="36">
        <v>968.4</v>
      </c>
      <c r="M92" s="36">
        <v>859.46</v>
      </c>
      <c r="N92" s="36">
        <v>429.73</v>
      </c>
      <c r="O92" s="36">
        <v>4092.2200000000003</v>
      </c>
      <c r="P92" s="16"/>
    </row>
    <row r="93" spans="1:16" x14ac:dyDescent="0.2">
      <c r="A93" s="4">
        <v>21</v>
      </c>
      <c r="B93" s="5">
        <f t="shared" si="5"/>
        <v>661.48</v>
      </c>
      <c r="C93" s="5">
        <f t="shared" si="4"/>
        <v>1031.46</v>
      </c>
      <c r="D93" s="5">
        <f t="shared" si="4"/>
        <v>1031.46</v>
      </c>
      <c r="E93" s="5">
        <f t="shared" si="4"/>
        <v>683.91</v>
      </c>
      <c r="F93" s="5">
        <f t="shared" si="4"/>
        <v>683.91</v>
      </c>
      <c r="G93" s="5">
        <f t="shared" si="4"/>
        <v>4092.22</v>
      </c>
      <c r="J93" s="36">
        <v>898.78</v>
      </c>
      <c r="K93" s="36">
        <v>935.85</v>
      </c>
      <c r="L93" s="36">
        <v>968.4</v>
      </c>
      <c r="M93" s="36">
        <v>859.46</v>
      </c>
      <c r="N93" s="36">
        <v>429.73</v>
      </c>
      <c r="O93" s="36">
        <v>4092.2200000000003</v>
      </c>
      <c r="P93" s="16"/>
    </row>
    <row r="94" spans="1:16" x14ac:dyDescent="0.2">
      <c r="A94" s="4">
        <v>20</v>
      </c>
      <c r="B94" s="5">
        <v>576.57000000000005</v>
      </c>
      <c r="C94" s="5">
        <f t="shared" si="4"/>
        <v>899.08</v>
      </c>
      <c r="D94" s="5">
        <f t="shared" si="4"/>
        <v>899.08</v>
      </c>
      <c r="E94" s="5">
        <f t="shared" si="4"/>
        <v>596.13</v>
      </c>
      <c r="F94" s="5">
        <f t="shared" si="4"/>
        <v>596.13</v>
      </c>
      <c r="G94" s="5">
        <f t="shared" si="4"/>
        <v>3566.99</v>
      </c>
      <c r="H94" s="24">
        <v>3446.38</v>
      </c>
      <c r="I94" s="24">
        <v>3446.38</v>
      </c>
      <c r="J94" s="36">
        <v>898.78</v>
      </c>
      <c r="K94" s="36">
        <v>843.72</v>
      </c>
      <c r="L94" s="36">
        <v>560.62</v>
      </c>
      <c r="M94" s="36">
        <v>842.58</v>
      </c>
      <c r="N94" s="36">
        <v>421.29</v>
      </c>
      <c r="O94" s="36">
        <v>3566.99</v>
      </c>
      <c r="P94" s="16"/>
    </row>
    <row r="95" spans="1:16" x14ac:dyDescent="0.2">
      <c r="A95" s="4">
        <v>19</v>
      </c>
      <c r="B95" s="5">
        <v>576.57000000000005</v>
      </c>
      <c r="C95" s="5">
        <f t="shared" si="4"/>
        <v>899.08</v>
      </c>
      <c r="D95" s="5">
        <f t="shared" si="4"/>
        <v>899.08</v>
      </c>
      <c r="E95" s="5">
        <f t="shared" si="4"/>
        <v>596.13</v>
      </c>
      <c r="F95" s="5">
        <f t="shared" si="4"/>
        <v>596.13</v>
      </c>
      <c r="G95" s="5">
        <f t="shared" si="4"/>
        <v>3566.99</v>
      </c>
      <c r="J95" s="36">
        <v>898.78</v>
      </c>
      <c r="K95" s="36">
        <v>843.72</v>
      </c>
      <c r="L95" s="36">
        <v>560.62</v>
      </c>
      <c r="M95" s="36">
        <v>842.58</v>
      </c>
      <c r="N95" s="36">
        <v>421.29</v>
      </c>
      <c r="O95" s="36">
        <v>3566.99</v>
      </c>
      <c r="P95" s="16"/>
    </row>
    <row r="96" spans="1:16" x14ac:dyDescent="0.2">
      <c r="A96" s="4">
        <v>18</v>
      </c>
      <c r="B96" s="5">
        <f t="shared" si="5"/>
        <v>531.17999999999995</v>
      </c>
      <c r="C96" s="5">
        <f t="shared" si="4"/>
        <v>828.28</v>
      </c>
      <c r="D96" s="5">
        <f t="shared" si="4"/>
        <v>828.28</v>
      </c>
      <c r="E96" s="5">
        <f t="shared" si="4"/>
        <v>549.19000000000005</v>
      </c>
      <c r="F96" s="5">
        <f t="shared" si="4"/>
        <v>549.19000000000005</v>
      </c>
      <c r="G96" s="5">
        <f t="shared" si="4"/>
        <v>3286.12</v>
      </c>
      <c r="J96" s="36">
        <v>898.78</v>
      </c>
      <c r="K96" s="36">
        <v>814.5</v>
      </c>
      <c r="L96" s="36">
        <v>477.48</v>
      </c>
      <c r="M96" s="36">
        <v>730.24</v>
      </c>
      <c r="N96" s="36">
        <v>365.12</v>
      </c>
      <c r="O96" s="36">
        <v>3286.12</v>
      </c>
      <c r="P96" s="16"/>
    </row>
    <row r="97" spans="1:16" x14ac:dyDescent="0.2">
      <c r="A97" s="4">
        <v>17</v>
      </c>
      <c r="B97" s="5">
        <f t="shared" si="5"/>
        <v>531.17999999999995</v>
      </c>
      <c r="C97" s="5">
        <f t="shared" si="4"/>
        <v>828.28</v>
      </c>
      <c r="D97" s="5">
        <f t="shared" si="4"/>
        <v>828.28</v>
      </c>
      <c r="E97" s="5">
        <f t="shared" si="4"/>
        <v>549.19000000000005</v>
      </c>
      <c r="F97" s="5">
        <f t="shared" si="4"/>
        <v>549.19000000000005</v>
      </c>
      <c r="G97" s="5">
        <f t="shared" si="4"/>
        <v>3286.12</v>
      </c>
      <c r="J97" s="36">
        <v>898.78</v>
      </c>
      <c r="K97" s="36">
        <v>814.5</v>
      </c>
      <c r="L97" s="36">
        <v>477.48</v>
      </c>
      <c r="M97" s="36">
        <v>730.24</v>
      </c>
      <c r="N97" s="36">
        <v>365.12</v>
      </c>
      <c r="O97" s="36">
        <v>3286.12</v>
      </c>
      <c r="P97" s="16"/>
    </row>
    <row r="98" spans="1:16" x14ac:dyDescent="0.2">
      <c r="A98" s="4">
        <v>16</v>
      </c>
      <c r="B98" s="5">
        <f t="shared" si="5"/>
        <v>531.17999999999995</v>
      </c>
      <c r="C98" s="5">
        <f t="shared" si="4"/>
        <v>828.28</v>
      </c>
      <c r="D98" s="5">
        <f t="shared" si="4"/>
        <v>828.28</v>
      </c>
      <c r="E98" s="5">
        <f t="shared" si="4"/>
        <v>549.19000000000005</v>
      </c>
      <c r="F98" s="5">
        <f t="shared" si="4"/>
        <v>549.19000000000005</v>
      </c>
      <c r="G98" s="5">
        <f t="shared" si="4"/>
        <v>3286.12</v>
      </c>
      <c r="J98" s="36">
        <v>898.78</v>
      </c>
      <c r="K98" s="36">
        <v>814.5</v>
      </c>
      <c r="L98" s="36">
        <v>477.48</v>
      </c>
      <c r="M98" s="36">
        <v>730.24</v>
      </c>
      <c r="N98" s="36">
        <v>365.12</v>
      </c>
      <c r="O98" s="36">
        <v>3286.12</v>
      </c>
      <c r="P98" s="16"/>
    </row>
    <row r="99" spans="1:16" x14ac:dyDescent="0.2">
      <c r="A99" s="4">
        <v>15</v>
      </c>
      <c r="B99" s="5">
        <f t="shared" si="5"/>
        <v>531.17999999999995</v>
      </c>
      <c r="C99" s="5">
        <f t="shared" si="4"/>
        <v>828.28</v>
      </c>
      <c r="D99" s="5">
        <f t="shared" si="4"/>
        <v>828.28</v>
      </c>
      <c r="E99" s="5">
        <f t="shared" si="4"/>
        <v>549.19000000000005</v>
      </c>
      <c r="F99" s="5">
        <f t="shared" si="4"/>
        <v>549.19000000000005</v>
      </c>
      <c r="G99" s="5">
        <f t="shared" si="4"/>
        <v>3286.12</v>
      </c>
      <c r="J99" s="36">
        <v>898.78</v>
      </c>
      <c r="K99" s="36">
        <v>814.5</v>
      </c>
      <c r="L99" s="36">
        <v>477.48</v>
      </c>
      <c r="M99" s="36">
        <v>730.24</v>
      </c>
      <c r="N99" s="36">
        <v>365.12</v>
      </c>
      <c r="O99" s="36">
        <v>3286.12</v>
      </c>
      <c r="P99" s="16"/>
    </row>
    <row r="100" spans="1:16" x14ac:dyDescent="0.2">
      <c r="A100" s="3"/>
      <c r="B100" s="3"/>
      <c r="C100" s="3"/>
      <c r="D100" s="3"/>
      <c r="E100" s="3"/>
      <c r="F100" s="3"/>
      <c r="G100" s="3"/>
    </row>
    <row r="101" spans="1:16" x14ac:dyDescent="0.2">
      <c r="C101" s="3"/>
      <c r="D101" s="3"/>
      <c r="E101" s="3"/>
      <c r="F101" s="3"/>
      <c r="G101" s="3"/>
    </row>
    <row r="102" spans="1:16" ht="16.149999999999999" customHeight="1" x14ac:dyDescent="0.2">
      <c r="A102" s="180" t="s">
        <v>87</v>
      </c>
      <c r="B102" s="180"/>
      <c r="C102" s="4" t="s">
        <v>88</v>
      </c>
      <c r="D102" s="4" t="s">
        <v>89</v>
      </c>
      <c r="E102" s="37"/>
      <c r="F102" s="3"/>
      <c r="G102" s="3"/>
    </row>
    <row r="103" spans="1:16" ht="16.149999999999999" customHeight="1" x14ac:dyDescent="0.2">
      <c r="A103" s="181" t="s">
        <v>90</v>
      </c>
      <c r="B103" s="182"/>
      <c r="C103" s="5">
        <v>1614.6885235500001</v>
      </c>
      <c r="D103" s="5">
        <f>C103</f>
        <v>1614.6885235500001</v>
      </c>
      <c r="E103" s="38"/>
      <c r="F103" s="39"/>
      <c r="G103" s="3"/>
    </row>
    <row r="104" spans="1:16" x14ac:dyDescent="0.2">
      <c r="A104" s="40" t="s">
        <v>91</v>
      </c>
      <c r="B104" s="40"/>
      <c r="C104" s="5">
        <v>729.96574185000009</v>
      </c>
      <c r="D104" s="5">
        <f t="shared" ref="D104:D110" si="6">C104</f>
        <v>729.96574185000009</v>
      </c>
      <c r="E104" s="38"/>
      <c r="F104" s="39"/>
      <c r="G104" s="3"/>
    </row>
    <row r="105" spans="1:16" x14ac:dyDescent="0.2">
      <c r="A105" s="40" t="s">
        <v>92</v>
      </c>
      <c r="B105" s="40"/>
      <c r="C105" s="5">
        <v>569.15167499999995</v>
      </c>
      <c r="D105" s="5">
        <f t="shared" si="6"/>
        <v>569.15167499999995</v>
      </c>
      <c r="E105" s="38"/>
      <c r="F105" s="39"/>
      <c r="G105" s="3"/>
    </row>
    <row r="106" spans="1:16" x14ac:dyDescent="0.2">
      <c r="A106" s="40" t="s">
        <v>93</v>
      </c>
      <c r="B106" s="40"/>
      <c r="C106" s="5">
        <v>307.13304150000005</v>
      </c>
      <c r="D106" s="5">
        <f t="shared" si="6"/>
        <v>307.13304150000005</v>
      </c>
      <c r="E106" s="38"/>
      <c r="F106" s="39"/>
      <c r="G106" s="3"/>
    </row>
    <row r="107" spans="1:16" x14ac:dyDescent="0.2">
      <c r="A107" s="40" t="s">
        <v>94</v>
      </c>
      <c r="B107" s="40"/>
      <c r="C107" s="5">
        <v>411.8360634</v>
      </c>
      <c r="D107" s="5">
        <f t="shared" si="6"/>
        <v>411.8360634</v>
      </c>
      <c r="E107" s="38"/>
      <c r="F107" s="39"/>
      <c r="G107" s="3"/>
    </row>
    <row r="108" spans="1:16" x14ac:dyDescent="0.2">
      <c r="A108" s="181" t="s">
        <v>95</v>
      </c>
      <c r="B108" s="182"/>
      <c r="C108" s="5">
        <v>221.39478</v>
      </c>
      <c r="D108" s="5">
        <f t="shared" si="6"/>
        <v>221.39478</v>
      </c>
      <c r="E108" s="38"/>
      <c r="F108" s="39"/>
      <c r="G108" s="3"/>
    </row>
    <row r="109" spans="1:16" x14ac:dyDescent="0.2">
      <c r="A109" s="40" t="s">
        <v>96</v>
      </c>
      <c r="B109" s="40"/>
      <c r="C109" s="5">
        <v>411.8360634</v>
      </c>
      <c r="D109" s="5">
        <f t="shared" si="6"/>
        <v>411.8360634</v>
      </c>
      <c r="E109" s="38"/>
      <c r="F109" s="39"/>
      <c r="G109" s="3"/>
    </row>
    <row r="110" spans="1:16" x14ac:dyDescent="0.2">
      <c r="A110" s="40" t="s">
        <v>97</v>
      </c>
      <c r="B110" s="40"/>
      <c r="C110" s="5">
        <v>160.15614840000001</v>
      </c>
      <c r="D110" s="5">
        <f t="shared" si="6"/>
        <v>160.15614840000001</v>
      </c>
      <c r="E110" s="38"/>
      <c r="F110" s="39"/>
      <c r="G110" s="3"/>
    </row>
    <row r="111" spans="1:16" ht="15" x14ac:dyDescent="0.2">
      <c r="A111" s="41"/>
      <c r="B111" s="41"/>
      <c r="C111" s="42"/>
      <c r="D111" s="173"/>
      <c r="E111" s="173"/>
    </row>
    <row r="112" spans="1:16" x14ac:dyDescent="0.2">
      <c r="C112" s="41"/>
      <c r="D112" s="41"/>
      <c r="E112" s="41"/>
    </row>
    <row r="116" spans="1:5" x14ac:dyDescent="0.2">
      <c r="A116" s="43"/>
    </row>
    <row r="117" spans="1:5" x14ac:dyDescent="0.2">
      <c r="A117" s="43"/>
    </row>
    <row r="118" spans="1:5" x14ac:dyDescent="0.2">
      <c r="A118" s="43"/>
    </row>
    <row r="119" spans="1:5" x14ac:dyDescent="0.2">
      <c r="A119" s="43"/>
    </row>
    <row r="120" spans="1:5" x14ac:dyDescent="0.2">
      <c r="A120" s="43"/>
    </row>
    <row r="121" spans="1:5" x14ac:dyDescent="0.2">
      <c r="A121" s="43"/>
    </row>
    <row r="123" spans="1:5" x14ac:dyDescent="0.2">
      <c r="E123" s="43"/>
    </row>
  </sheetData>
  <sheetProtection algorithmName="SHA-512" hashValue="Gw998wGQIGjq6u1iZMZrHoY2Cv995txjOZ0JUk+YhnkOroiA1qBODLGMSnJruc4BgMA48pD8Q9HD/TFPZpwcMw==" saltValue="sWGY/NKx5ZTYVbnx9ePQcw==" spinCount="100000" sheet="1" objects="1" scenarios="1" formatCells="0"/>
  <mergeCells count="13">
    <mergeCell ref="D111:E111"/>
    <mergeCell ref="A72:B72"/>
    <mergeCell ref="A80:G80"/>
    <mergeCell ref="A81:G81"/>
    <mergeCell ref="A102:B102"/>
    <mergeCell ref="A103:B103"/>
    <mergeCell ref="A108:B108"/>
    <mergeCell ref="H11:I11"/>
    <mergeCell ref="A1:G1"/>
    <mergeCell ref="A3:A4"/>
    <mergeCell ref="B3:B4"/>
    <mergeCell ref="C3:C4"/>
    <mergeCell ref="D3:E3"/>
  </mergeCells>
  <dataValidations count="1">
    <dataValidation type="list" allowBlank="1" showInputMessage="1" showErrorMessage="1" sqref="E26:E28">
      <formula1>$A$5:$A$9</formula1>
    </dataValidation>
  </dataValidations>
  <pageMargins left="0.23622047244094491" right="0.23622047244094491" top="0.74803149606299213" bottom="0.74803149606299213" header="0.31496062992125984" footer="0.31496062992125984"/>
  <pageSetup paperSize="8" scale="77" fitToWidth="0" orientation="portrait" verticalDpi="300" r:id="rId1"/>
  <headerFooter alignWithMargins="0">
    <oddHeader>&amp;LServicio de Habilitación&amp;R&amp;D</oddHeader>
    <oddFooter>&amp;LUniversidad de Granada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zoomScale="130" zoomScaleNormal="130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G79" sqref="G79"/>
    </sheetView>
  </sheetViews>
  <sheetFormatPr baseColWidth="10" defaultColWidth="11.28515625" defaultRowHeight="14.1" customHeight="1" x14ac:dyDescent="0.2"/>
  <cols>
    <col min="1" max="1" width="53.5703125" style="145" customWidth="1"/>
    <col min="2" max="2" width="17.28515625" style="168" bestFit="1" customWidth="1"/>
    <col min="3" max="3" width="15.28515625" style="41" bestFit="1" customWidth="1"/>
    <col min="4" max="4" width="11.140625" style="167" bestFit="1" customWidth="1"/>
    <col min="5" max="5" width="12" style="166" customWidth="1"/>
    <col min="6" max="6" width="10.42578125" style="168" customWidth="1"/>
    <col min="7" max="7" width="11.7109375" style="160" bestFit="1" customWidth="1"/>
    <col min="8" max="8" width="12.7109375" style="157" customWidth="1"/>
    <col min="9" max="9" width="12" style="157" bestFit="1" customWidth="1"/>
    <col min="10" max="10" width="7.85546875" style="147" bestFit="1" customWidth="1"/>
    <col min="11" max="11" width="8.28515625" style="148" bestFit="1" customWidth="1"/>
    <col min="12" max="12" width="4.28515625" style="149" bestFit="1" customWidth="1"/>
    <col min="13" max="16384" width="11.28515625" style="41"/>
  </cols>
  <sheetData>
    <row r="1" spans="1:15" ht="14.1" customHeight="1" x14ac:dyDescent="0.2">
      <c r="A1" s="44" t="s">
        <v>98</v>
      </c>
      <c r="B1" s="45">
        <v>0</v>
      </c>
      <c r="C1" s="45">
        <v>0</v>
      </c>
      <c r="D1" s="45">
        <v>0</v>
      </c>
      <c r="E1" s="46"/>
      <c r="F1" s="47"/>
      <c r="G1" s="47"/>
      <c r="H1" s="47"/>
      <c r="I1" s="45">
        <v>0</v>
      </c>
      <c r="J1" s="46"/>
      <c r="K1" s="47"/>
      <c r="L1" s="47"/>
      <c r="M1" s="48"/>
    </row>
    <row r="2" spans="1:15" ht="14.1" customHeight="1" x14ac:dyDescent="0.2">
      <c r="A2" s="49" t="s">
        <v>99</v>
      </c>
      <c r="B2" s="50" t="s">
        <v>4</v>
      </c>
      <c r="C2" s="50" t="s">
        <v>100</v>
      </c>
      <c r="D2" s="50" t="s">
        <v>101</v>
      </c>
      <c r="E2" s="50" t="s">
        <v>80</v>
      </c>
      <c r="F2" s="50" t="s">
        <v>4</v>
      </c>
      <c r="G2" s="50" t="s">
        <v>100</v>
      </c>
      <c r="H2" s="50" t="s">
        <v>101</v>
      </c>
      <c r="I2" s="50" t="s">
        <v>102</v>
      </c>
      <c r="J2" s="50" t="s">
        <v>80</v>
      </c>
      <c r="K2" s="50" t="s">
        <v>103</v>
      </c>
      <c r="L2" s="50" t="s">
        <v>104</v>
      </c>
      <c r="M2" s="48"/>
    </row>
    <row r="3" spans="1:15" ht="14.1" customHeight="1" x14ac:dyDescent="0.2">
      <c r="A3" s="49" t="s">
        <v>105</v>
      </c>
      <c r="B3" s="50" t="s">
        <v>106</v>
      </c>
      <c r="C3" s="50" t="s">
        <v>106</v>
      </c>
      <c r="D3" s="50" t="s">
        <v>106</v>
      </c>
      <c r="E3" s="50" t="s">
        <v>106</v>
      </c>
      <c r="F3" s="50" t="s">
        <v>107</v>
      </c>
      <c r="G3" s="50" t="s">
        <v>107</v>
      </c>
      <c r="H3" s="50" t="s">
        <v>107</v>
      </c>
      <c r="I3" s="50" t="s">
        <v>107</v>
      </c>
      <c r="J3" s="50" t="s">
        <v>107</v>
      </c>
      <c r="K3" s="50">
        <v>2022</v>
      </c>
      <c r="L3" s="50" t="s">
        <v>108</v>
      </c>
      <c r="M3" s="48"/>
    </row>
    <row r="4" spans="1:15" s="62" customFormat="1" ht="14.1" customHeight="1" x14ac:dyDescent="0.2">
      <c r="A4" s="51" t="s">
        <v>109</v>
      </c>
      <c r="B4" s="52">
        <f>$F$4/15</f>
        <v>1729.1860000000001</v>
      </c>
      <c r="C4" s="53">
        <f>$G$4/12</f>
        <v>1224.6424999999999</v>
      </c>
      <c r="D4" s="54">
        <f>$H$4/12</f>
        <v>89.345000000000013</v>
      </c>
      <c r="E4" s="55">
        <f>$B4+C4+$D$4</f>
        <v>3043.1734999999999</v>
      </c>
      <c r="F4" s="53">
        <v>25937.79</v>
      </c>
      <c r="G4" s="56">
        <v>14695.71</v>
      </c>
      <c r="H4" s="57">
        <f>H88</f>
        <v>1072.1400000000001</v>
      </c>
      <c r="I4" s="53">
        <v>286.35000000000002</v>
      </c>
      <c r="J4" s="58">
        <f>SUM($F$4:$I$4)</f>
        <v>41991.99</v>
      </c>
      <c r="K4" s="59">
        <v>48.07</v>
      </c>
      <c r="L4" s="60">
        <v>0</v>
      </c>
      <c r="M4" s="61"/>
    </row>
    <row r="5" spans="1:15" s="62" customFormat="1" ht="14.1" customHeight="1" x14ac:dyDescent="0.2">
      <c r="A5" s="51" t="s">
        <v>110</v>
      </c>
      <c r="B5" s="52">
        <f t="shared" ref="B5:B13" si="0">$F$4/15</f>
        <v>1729.1860000000001</v>
      </c>
      <c r="C5" s="53">
        <f>$G$5/12</f>
        <v>1036.0941666666665</v>
      </c>
      <c r="D5" s="54">
        <f t="shared" ref="D5:D13" si="1">$H$4/12</f>
        <v>89.345000000000013</v>
      </c>
      <c r="E5" s="55">
        <f t="shared" ref="E5:E13" si="2">$B5+C5+$D$4</f>
        <v>2854.6251666666662</v>
      </c>
      <c r="F5" s="53">
        <f>$F$4</f>
        <v>25937.79</v>
      </c>
      <c r="G5" s="56">
        <v>12433.13</v>
      </c>
      <c r="H5" s="57">
        <f t="shared" ref="H5:H13" si="3">$D$4*12</f>
        <v>1072.1400000000001</v>
      </c>
      <c r="I5" s="53">
        <f>$I$4</f>
        <v>286.35000000000002</v>
      </c>
      <c r="J5" s="58">
        <f>SUM($F$5:$I$5)</f>
        <v>39729.409999999996</v>
      </c>
      <c r="K5" s="63"/>
      <c r="L5" s="60"/>
      <c r="M5" s="64"/>
    </row>
    <row r="6" spans="1:15" s="62" customFormat="1" ht="14.1" customHeight="1" x14ac:dyDescent="0.2">
      <c r="A6" s="51" t="s">
        <v>111</v>
      </c>
      <c r="B6" s="52">
        <f t="shared" si="0"/>
        <v>1729.1860000000001</v>
      </c>
      <c r="C6" s="53">
        <f t="shared" ref="C6:C12" si="4">$G$5/12</f>
        <v>1036.0941666666665</v>
      </c>
      <c r="D6" s="54">
        <f t="shared" si="1"/>
        <v>89.345000000000013</v>
      </c>
      <c r="E6" s="55">
        <f t="shared" si="2"/>
        <v>2854.6251666666662</v>
      </c>
      <c r="F6" s="53">
        <f t="shared" ref="F6:F13" si="5">$F$4</f>
        <v>25937.79</v>
      </c>
      <c r="G6" s="56">
        <f t="shared" ref="G6:G12" si="6">$C$5*12</f>
        <v>12433.129999999997</v>
      </c>
      <c r="H6" s="57">
        <f t="shared" si="3"/>
        <v>1072.1400000000001</v>
      </c>
      <c r="I6" s="53">
        <f t="shared" ref="I6:I13" si="7">$I$4</f>
        <v>286.35000000000002</v>
      </c>
      <c r="J6" s="58">
        <f t="shared" ref="J6:J12" si="8">SUM($F$5:$I$5)</f>
        <v>39729.409999999996</v>
      </c>
      <c r="K6" s="63"/>
      <c r="L6" s="60"/>
      <c r="M6" s="64"/>
    </row>
    <row r="7" spans="1:15" s="62" customFormat="1" ht="14.1" customHeight="1" x14ac:dyDescent="0.2">
      <c r="A7" s="51" t="s">
        <v>112</v>
      </c>
      <c r="B7" s="52">
        <f t="shared" si="0"/>
        <v>1729.1860000000001</v>
      </c>
      <c r="C7" s="53">
        <f t="shared" si="4"/>
        <v>1036.0941666666665</v>
      </c>
      <c r="D7" s="54">
        <f t="shared" si="1"/>
        <v>89.345000000000013</v>
      </c>
      <c r="E7" s="55">
        <f t="shared" si="2"/>
        <v>2854.6251666666662</v>
      </c>
      <c r="F7" s="53">
        <f t="shared" si="5"/>
        <v>25937.79</v>
      </c>
      <c r="G7" s="56">
        <f t="shared" si="6"/>
        <v>12433.129999999997</v>
      </c>
      <c r="H7" s="57">
        <f t="shared" si="3"/>
        <v>1072.1400000000001</v>
      </c>
      <c r="I7" s="53">
        <f t="shared" si="7"/>
        <v>286.35000000000002</v>
      </c>
      <c r="J7" s="58">
        <f t="shared" si="8"/>
        <v>39729.409999999996</v>
      </c>
      <c r="K7" s="63"/>
      <c r="L7" s="60"/>
      <c r="M7" s="64"/>
    </row>
    <row r="8" spans="1:15" s="62" customFormat="1" ht="14.1" customHeight="1" x14ac:dyDescent="0.2">
      <c r="A8" s="51" t="s">
        <v>113</v>
      </c>
      <c r="B8" s="52">
        <f t="shared" si="0"/>
        <v>1729.1860000000001</v>
      </c>
      <c r="C8" s="53">
        <f t="shared" si="4"/>
        <v>1036.0941666666665</v>
      </c>
      <c r="D8" s="54">
        <f t="shared" si="1"/>
        <v>89.345000000000013</v>
      </c>
      <c r="E8" s="55">
        <f t="shared" si="2"/>
        <v>2854.6251666666662</v>
      </c>
      <c r="F8" s="53">
        <f t="shared" si="5"/>
        <v>25937.79</v>
      </c>
      <c r="G8" s="56">
        <f t="shared" si="6"/>
        <v>12433.129999999997</v>
      </c>
      <c r="H8" s="57">
        <f t="shared" si="3"/>
        <v>1072.1400000000001</v>
      </c>
      <c r="I8" s="53">
        <f t="shared" si="7"/>
        <v>286.35000000000002</v>
      </c>
      <c r="J8" s="58">
        <f t="shared" si="8"/>
        <v>39729.409999999996</v>
      </c>
      <c r="K8" s="63"/>
      <c r="L8" s="60"/>
      <c r="M8" s="64"/>
    </row>
    <row r="9" spans="1:15" s="62" customFormat="1" ht="14.1" customHeight="1" x14ac:dyDescent="0.2">
      <c r="A9" s="51" t="s">
        <v>114</v>
      </c>
      <c r="B9" s="52">
        <f t="shared" si="0"/>
        <v>1729.1860000000001</v>
      </c>
      <c r="C9" s="53">
        <f t="shared" si="4"/>
        <v>1036.0941666666665</v>
      </c>
      <c r="D9" s="54">
        <f t="shared" si="1"/>
        <v>89.345000000000013</v>
      </c>
      <c r="E9" s="55">
        <f t="shared" si="2"/>
        <v>2854.6251666666662</v>
      </c>
      <c r="F9" s="53">
        <f t="shared" si="5"/>
        <v>25937.79</v>
      </c>
      <c r="G9" s="56">
        <f t="shared" si="6"/>
        <v>12433.129999999997</v>
      </c>
      <c r="H9" s="57">
        <f t="shared" si="3"/>
        <v>1072.1400000000001</v>
      </c>
      <c r="I9" s="53">
        <f t="shared" si="7"/>
        <v>286.35000000000002</v>
      </c>
      <c r="J9" s="58">
        <f t="shared" si="8"/>
        <v>39729.409999999996</v>
      </c>
      <c r="K9" s="63"/>
      <c r="L9" s="60"/>
      <c r="M9" s="65"/>
    </row>
    <row r="10" spans="1:15" s="62" customFormat="1" ht="14.1" customHeight="1" x14ac:dyDescent="0.2">
      <c r="A10" s="51" t="s">
        <v>115</v>
      </c>
      <c r="B10" s="52">
        <f t="shared" si="0"/>
        <v>1729.1860000000001</v>
      </c>
      <c r="C10" s="53">
        <f t="shared" si="4"/>
        <v>1036.0941666666665</v>
      </c>
      <c r="D10" s="54">
        <f t="shared" si="1"/>
        <v>89.345000000000013</v>
      </c>
      <c r="E10" s="55">
        <f t="shared" si="2"/>
        <v>2854.6251666666662</v>
      </c>
      <c r="F10" s="53">
        <f t="shared" si="5"/>
        <v>25937.79</v>
      </c>
      <c r="G10" s="56">
        <f t="shared" si="6"/>
        <v>12433.129999999997</v>
      </c>
      <c r="H10" s="57">
        <f t="shared" si="3"/>
        <v>1072.1400000000001</v>
      </c>
      <c r="I10" s="53">
        <f t="shared" si="7"/>
        <v>286.35000000000002</v>
      </c>
      <c r="J10" s="58">
        <f t="shared" si="8"/>
        <v>39729.409999999996</v>
      </c>
      <c r="K10" s="63"/>
      <c r="L10" s="60"/>
      <c r="M10" s="64"/>
    </row>
    <row r="11" spans="1:15" s="62" customFormat="1" ht="14.1" customHeight="1" x14ac:dyDescent="0.2">
      <c r="A11" s="51" t="s">
        <v>116</v>
      </c>
      <c r="B11" s="52">
        <f t="shared" si="0"/>
        <v>1729.1860000000001</v>
      </c>
      <c r="C11" s="53">
        <f t="shared" si="4"/>
        <v>1036.0941666666665</v>
      </c>
      <c r="D11" s="54">
        <f t="shared" si="1"/>
        <v>89.345000000000013</v>
      </c>
      <c r="E11" s="55">
        <f t="shared" si="2"/>
        <v>2854.6251666666662</v>
      </c>
      <c r="F11" s="53">
        <f t="shared" si="5"/>
        <v>25937.79</v>
      </c>
      <c r="G11" s="56">
        <f t="shared" si="6"/>
        <v>12433.129999999997</v>
      </c>
      <c r="H11" s="57">
        <f t="shared" si="3"/>
        <v>1072.1400000000001</v>
      </c>
      <c r="I11" s="53">
        <f t="shared" si="7"/>
        <v>286.35000000000002</v>
      </c>
      <c r="J11" s="58">
        <f t="shared" si="8"/>
        <v>39729.409999999996</v>
      </c>
      <c r="K11" s="63"/>
      <c r="L11" s="60"/>
      <c r="M11" s="64"/>
    </row>
    <row r="12" spans="1:15" s="62" customFormat="1" ht="14.1" customHeight="1" x14ac:dyDescent="0.2">
      <c r="A12" s="51" t="s">
        <v>117</v>
      </c>
      <c r="B12" s="52">
        <f t="shared" si="0"/>
        <v>1729.1860000000001</v>
      </c>
      <c r="C12" s="53">
        <f t="shared" si="4"/>
        <v>1036.0941666666665</v>
      </c>
      <c r="D12" s="54">
        <f t="shared" si="1"/>
        <v>89.345000000000013</v>
      </c>
      <c r="E12" s="55">
        <f t="shared" si="2"/>
        <v>2854.6251666666662</v>
      </c>
      <c r="F12" s="53">
        <f t="shared" si="5"/>
        <v>25937.79</v>
      </c>
      <c r="G12" s="56">
        <f t="shared" si="6"/>
        <v>12433.129999999997</v>
      </c>
      <c r="H12" s="57">
        <f t="shared" si="3"/>
        <v>1072.1400000000001</v>
      </c>
      <c r="I12" s="53">
        <f t="shared" si="7"/>
        <v>286.35000000000002</v>
      </c>
      <c r="J12" s="58">
        <f t="shared" si="8"/>
        <v>39729.409999999996</v>
      </c>
      <c r="K12" s="63"/>
      <c r="L12" s="60"/>
      <c r="M12" s="64"/>
    </row>
    <row r="13" spans="1:15" s="62" customFormat="1" ht="14.1" customHeight="1" x14ac:dyDescent="0.2">
      <c r="A13" s="51" t="s">
        <v>118</v>
      </c>
      <c r="B13" s="52">
        <f t="shared" si="0"/>
        <v>1729.1860000000001</v>
      </c>
      <c r="C13" s="53">
        <f>$C$4</f>
        <v>1224.6424999999999</v>
      </c>
      <c r="D13" s="54">
        <f t="shared" si="1"/>
        <v>89.345000000000013</v>
      </c>
      <c r="E13" s="55">
        <f t="shared" si="2"/>
        <v>3043.1734999999999</v>
      </c>
      <c r="F13" s="53">
        <f t="shared" si="5"/>
        <v>25937.79</v>
      </c>
      <c r="G13" s="56">
        <f>$G$4</f>
        <v>14695.71</v>
      </c>
      <c r="H13" s="57">
        <f t="shared" si="3"/>
        <v>1072.1400000000001</v>
      </c>
      <c r="I13" s="53">
        <f t="shared" si="7"/>
        <v>286.35000000000002</v>
      </c>
      <c r="J13" s="58">
        <f>SUM($F$4:$I$4)</f>
        <v>41991.99</v>
      </c>
      <c r="K13" s="63"/>
      <c r="L13" s="60"/>
      <c r="M13" s="64"/>
    </row>
    <row r="14" spans="1:15" ht="14.1" customHeight="1" x14ac:dyDescent="0.2">
      <c r="A14" s="51"/>
      <c r="B14" s="53"/>
      <c r="C14" s="66"/>
      <c r="D14" s="67"/>
      <c r="E14" s="68"/>
      <c r="F14" s="53"/>
      <c r="G14" s="69"/>
      <c r="H14" s="70"/>
      <c r="I14" s="66"/>
      <c r="J14" s="71"/>
      <c r="K14" s="63"/>
      <c r="L14" s="72"/>
      <c r="M14" s="48"/>
      <c r="O14" s="62"/>
    </row>
    <row r="15" spans="1:15" ht="14.1" customHeight="1" x14ac:dyDescent="0.2">
      <c r="A15" s="73" t="s">
        <v>99</v>
      </c>
      <c r="B15" s="74" t="s">
        <v>4</v>
      </c>
      <c r="C15" s="74" t="s">
        <v>100</v>
      </c>
      <c r="D15" s="74" t="s">
        <v>101</v>
      </c>
      <c r="E15" s="74" t="s">
        <v>80</v>
      </c>
      <c r="F15" s="74" t="s">
        <v>4</v>
      </c>
      <c r="G15" s="74" t="s">
        <v>100</v>
      </c>
      <c r="H15" s="74" t="s">
        <v>101</v>
      </c>
      <c r="I15" s="74" t="s">
        <v>102</v>
      </c>
      <c r="J15" s="74" t="s">
        <v>80</v>
      </c>
      <c r="K15" s="74" t="s">
        <v>103</v>
      </c>
      <c r="L15" s="74" t="s">
        <v>104</v>
      </c>
      <c r="M15" s="48"/>
      <c r="O15" s="62"/>
    </row>
    <row r="16" spans="1:15" ht="14.1" customHeight="1" x14ac:dyDescent="0.2">
      <c r="A16" s="73" t="s">
        <v>119</v>
      </c>
      <c r="B16" s="74" t="s">
        <v>106</v>
      </c>
      <c r="C16" s="74" t="s">
        <v>106</v>
      </c>
      <c r="D16" s="74" t="s">
        <v>106</v>
      </c>
      <c r="E16" s="74" t="s">
        <v>106</v>
      </c>
      <c r="F16" s="74" t="s">
        <v>107</v>
      </c>
      <c r="G16" s="74" t="s">
        <v>107</v>
      </c>
      <c r="H16" s="74" t="s">
        <v>107</v>
      </c>
      <c r="I16" s="74" t="s">
        <v>107</v>
      </c>
      <c r="J16" s="74" t="s">
        <v>107</v>
      </c>
      <c r="K16" s="74">
        <f>K3</f>
        <v>2022</v>
      </c>
      <c r="L16" s="74" t="s">
        <v>108</v>
      </c>
      <c r="M16" s="48"/>
      <c r="O16" s="62"/>
    </row>
    <row r="17" spans="1:15" ht="14.1" customHeight="1" x14ac:dyDescent="0.2">
      <c r="A17" s="51" t="s">
        <v>120</v>
      </c>
      <c r="B17" s="52">
        <f>$F$17/15</f>
        <v>1456.8839999999998</v>
      </c>
      <c r="C17" s="53">
        <f>$G$17/12</f>
        <v>993.21249999999998</v>
      </c>
      <c r="D17" s="54">
        <f>$H$4/12</f>
        <v>89.345000000000013</v>
      </c>
      <c r="E17" s="55">
        <f>SUM($B$17:$D$17)</f>
        <v>2539.4414999999995</v>
      </c>
      <c r="F17" s="53">
        <v>21853.26</v>
      </c>
      <c r="G17" s="56">
        <v>11918.55</v>
      </c>
      <c r="H17" s="57">
        <f>$D$4*12</f>
        <v>1072.1400000000001</v>
      </c>
      <c r="I17" s="53">
        <v>381.79</v>
      </c>
      <c r="J17" s="58">
        <f>SUM($F$17:$I$17)</f>
        <v>35225.74</v>
      </c>
      <c r="K17" s="75">
        <v>38.799999999999997</v>
      </c>
      <c r="L17" s="60">
        <v>0</v>
      </c>
      <c r="M17" s="48"/>
      <c r="O17" s="62"/>
    </row>
    <row r="18" spans="1:15" ht="14.1" customHeight="1" x14ac:dyDescent="0.2">
      <c r="A18" s="51" t="s">
        <v>121</v>
      </c>
      <c r="B18" s="52">
        <f t="shared" ref="B18:B28" si="9">$F$17/15</f>
        <v>1456.8839999999998</v>
      </c>
      <c r="C18" s="53">
        <f>$G$18/12</f>
        <v>825.36083333333329</v>
      </c>
      <c r="D18" s="54">
        <f t="shared" ref="D18:D28" si="10">$H$4/12</f>
        <v>89.345000000000013</v>
      </c>
      <c r="E18" s="55">
        <f>SUM($B$18:$D$18)</f>
        <v>2371.589833333333</v>
      </c>
      <c r="F18" s="53">
        <f>$F$17</f>
        <v>21853.26</v>
      </c>
      <c r="G18" s="56">
        <v>9904.33</v>
      </c>
      <c r="H18" s="57">
        <f t="shared" ref="H18:H28" si="11">$D$4*12</f>
        <v>1072.1400000000001</v>
      </c>
      <c r="I18" s="53">
        <f>$I$17</f>
        <v>381.79</v>
      </c>
      <c r="J18" s="58">
        <f>SUM($F$18:$I$18)</f>
        <v>33211.519999999997</v>
      </c>
      <c r="K18" s="63"/>
      <c r="L18" s="60"/>
      <c r="M18" s="48"/>
      <c r="O18" s="62"/>
    </row>
    <row r="19" spans="1:15" ht="14.1" customHeight="1" x14ac:dyDescent="0.2">
      <c r="A19" s="51" t="s">
        <v>122</v>
      </c>
      <c r="B19" s="52">
        <f t="shared" si="9"/>
        <v>1456.8839999999998</v>
      </c>
      <c r="C19" s="53">
        <f t="shared" ref="C19:C27" si="12">$G$18/12</f>
        <v>825.36083333333329</v>
      </c>
      <c r="D19" s="54">
        <f t="shared" si="10"/>
        <v>89.345000000000013</v>
      </c>
      <c r="E19" s="55">
        <f t="shared" ref="E19:E27" si="13">SUM($B$18:$D$18)</f>
        <v>2371.589833333333</v>
      </c>
      <c r="F19" s="53">
        <f t="shared" ref="F19:F28" si="14">$F$17</f>
        <v>21853.26</v>
      </c>
      <c r="G19" s="56">
        <f>$G$18</f>
        <v>9904.33</v>
      </c>
      <c r="H19" s="57">
        <f t="shared" si="11"/>
        <v>1072.1400000000001</v>
      </c>
      <c r="I19" s="53">
        <f>$I$4</f>
        <v>286.35000000000002</v>
      </c>
      <c r="J19" s="58">
        <f>SUM($F$19:$I$19)</f>
        <v>33116.079999999994</v>
      </c>
      <c r="K19" s="63"/>
      <c r="L19" s="60"/>
      <c r="M19" s="48"/>
      <c r="O19" s="62"/>
    </row>
    <row r="20" spans="1:15" ht="14.1" customHeight="1" x14ac:dyDescent="0.2">
      <c r="A20" s="51" t="s">
        <v>123</v>
      </c>
      <c r="B20" s="52">
        <f t="shared" si="9"/>
        <v>1456.8839999999998</v>
      </c>
      <c r="C20" s="53">
        <f t="shared" si="12"/>
        <v>825.36083333333329</v>
      </c>
      <c r="D20" s="54">
        <f t="shared" si="10"/>
        <v>89.345000000000013</v>
      </c>
      <c r="E20" s="55">
        <f t="shared" si="13"/>
        <v>2371.589833333333</v>
      </c>
      <c r="F20" s="53">
        <f t="shared" si="14"/>
        <v>21853.26</v>
      </c>
      <c r="G20" s="56">
        <f t="shared" ref="G20:G27" si="15">$G$18</f>
        <v>9904.33</v>
      </c>
      <c r="H20" s="57">
        <f t="shared" si="11"/>
        <v>1072.1400000000001</v>
      </c>
      <c r="I20" s="53">
        <f>$I$19</f>
        <v>286.35000000000002</v>
      </c>
      <c r="J20" s="58">
        <f t="shared" ref="J20:J21" si="16">SUM($F$19:$I$19)</f>
        <v>33116.079999999994</v>
      </c>
      <c r="K20" s="63"/>
      <c r="L20" s="60"/>
      <c r="M20" s="48"/>
      <c r="O20" s="62"/>
    </row>
    <row r="21" spans="1:15" ht="14.1" customHeight="1" x14ac:dyDescent="0.2">
      <c r="A21" s="51" t="s">
        <v>124</v>
      </c>
      <c r="B21" s="52">
        <f t="shared" si="9"/>
        <v>1456.8839999999998</v>
      </c>
      <c r="C21" s="53">
        <f t="shared" si="12"/>
        <v>825.36083333333329</v>
      </c>
      <c r="D21" s="54">
        <f t="shared" si="10"/>
        <v>89.345000000000013</v>
      </c>
      <c r="E21" s="55">
        <f t="shared" si="13"/>
        <v>2371.589833333333</v>
      </c>
      <c r="F21" s="53">
        <f t="shared" si="14"/>
        <v>21853.26</v>
      </c>
      <c r="G21" s="56">
        <f t="shared" si="15"/>
        <v>9904.33</v>
      </c>
      <c r="H21" s="57">
        <f t="shared" si="11"/>
        <v>1072.1400000000001</v>
      </c>
      <c r="I21" s="53">
        <f>$I$19</f>
        <v>286.35000000000002</v>
      </c>
      <c r="J21" s="58">
        <f t="shared" si="16"/>
        <v>33116.079999999994</v>
      </c>
      <c r="K21" s="63"/>
      <c r="L21" s="60"/>
      <c r="M21" s="48"/>
      <c r="O21" s="62"/>
    </row>
    <row r="22" spans="1:15" ht="14.1" customHeight="1" x14ac:dyDescent="0.2">
      <c r="A22" s="51" t="s">
        <v>125</v>
      </c>
      <c r="B22" s="52">
        <f t="shared" si="9"/>
        <v>1456.8839999999998</v>
      </c>
      <c r="C22" s="53">
        <f t="shared" si="12"/>
        <v>825.36083333333329</v>
      </c>
      <c r="D22" s="54">
        <f t="shared" si="10"/>
        <v>89.345000000000013</v>
      </c>
      <c r="E22" s="55">
        <f t="shared" si="13"/>
        <v>2371.589833333333</v>
      </c>
      <c r="F22" s="53">
        <f t="shared" si="14"/>
        <v>21853.26</v>
      </c>
      <c r="G22" s="56">
        <f t="shared" si="15"/>
        <v>9904.33</v>
      </c>
      <c r="H22" s="57">
        <f t="shared" si="11"/>
        <v>1072.1400000000001</v>
      </c>
      <c r="I22" s="53">
        <f>$I$17</f>
        <v>381.79</v>
      </c>
      <c r="J22" s="58">
        <f>SUM($F$22:$I$22)</f>
        <v>33211.519999999997</v>
      </c>
      <c r="K22" s="63"/>
      <c r="L22" s="60"/>
      <c r="M22" s="48"/>
      <c r="O22" s="62"/>
    </row>
    <row r="23" spans="1:15" ht="14.1" customHeight="1" x14ac:dyDescent="0.2">
      <c r="A23" s="51" t="s">
        <v>126</v>
      </c>
      <c r="B23" s="52">
        <f t="shared" si="9"/>
        <v>1456.8839999999998</v>
      </c>
      <c r="C23" s="53">
        <f t="shared" si="12"/>
        <v>825.36083333333329</v>
      </c>
      <c r="D23" s="54">
        <f t="shared" si="10"/>
        <v>89.345000000000013</v>
      </c>
      <c r="E23" s="55">
        <f t="shared" si="13"/>
        <v>2371.589833333333</v>
      </c>
      <c r="F23" s="53">
        <f t="shared" si="14"/>
        <v>21853.26</v>
      </c>
      <c r="G23" s="56">
        <f t="shared" si="15"/>
        <v>9904.33</v>
      </c>
      <c r="H23" s="57">
        <f t="shared" si="11"/>
        <v>1072.1400000000001</v>
      </c>
      <c r="I23" s="53">
        <f>$I$19</f>
        <v>286.35000000000002</v>
      </c>
      <c r="J23" s="58">
        <f>SUM($F$19:$I$19)</f>
        <v>33116.079999999994</v>
      </c>
      <c r="K23" s="63"/>
      <c r="L23" s="60"/>
      <c r="M23" s="48"/>
      <c r="O23" s="62"/>
    </row>
    <row r="24" spans="1:15" ht="14.1" customHeight="1" x14ac:dyDescent="0.2">
      <c r="A24" s="51" t="s">
        <v>127</v>
      </c>
      <c r="B24" s="52">
        <f t="shared" si="9"/>
        <v>1456.8839999999998</v>
      </c>
      <c r="C24" s="53">
        <f t="shared" si="12"/>
        <v>825.36083333333329</v>
      </c>
      <c r="D24" s="54">
        <f t="shared" si="10"/>
        <v>89.345000000000013</v>
      </c>
      <c r="E24" s="55">
        <f t="shared" si="13"/>
        <v>2371.589833333333</v>
      </c>
      <c r="F24" s="53">
        <f t="shared" si="14"/>
        <v>21853.26</v>
      </c>
      <c r="G24" s="56">
        <f t="shared" si="15"/>
        <v>9904.33</v>
      </c>
      <c r="H24" s="57">
        <f t="shared" si="11"/>
        <v>1072.1400000000001</v>
      </c>
      <c r="I24" s="53">
        <f t="shared" ref="I24:I28" si="17">$I$19</f>
        <v>286.35000000000002</v>
      </c>
      <c r="J24" s="58">
        <f t="shared" ref="J24:J27" si="18">SUM($F$19:$I$19)</f>
        <v>33116.079999999994</v>
      </c>
      <c r="K24" s="63"/>
      <c r="L24" s="60"/>
      <c r="M24" s="48"/>
      <c r="O24" s="62"/>
    </row>
    <row r="25" spans="1:15" ht="14.1" customHeight="1" x14ac:dyDescent="0.2">
      <c r="A25" s="51" t="s">
        <v>128</v>
      </c>
      <c r="B25" s="52">
        <f t="shared" si="9"/>
        <v>1456.8839999999998</v>
      </c>
      <c r="C25" s="53">
        <f t="shared" si="12"/>
        <v>825.36083333333329</v>
      </c>
      <c r="D25" s="54">
        <f t="shared" si="10"/>
        <v>89.345000000000013</v>
      </c>
      <c r="E25" s="55">
        <f t="shared" si="13"/>
        <v>2371.589833333333</v>
      </c>
      <c r="F25" s="53">
        <f t="shared" si="14"/>
        <v>21853.26</v>
      </c>
      <c r="G25" s="56">
        <f t="shared" si="15"/>
        <v>9904.33</v>
      </c>
      <c r="H25" s="57">
        <f t="shared" si="11"/>
        <v>1072.1400000000001</v>
      </c>
      <c r="I25" s="53">
        <f t="shared" si="17"/>
        <v>286.35000000000002</v>
      </c>
      <c r="J25" s="58">
        <f t="shared" si="18"/>
        <v>33116.079999999994</v>
      </c>
      <c r="K25" s="63"/>
      <c r="L25" s="60"/>
      <c r="M25" s="48"/>
      <c r="O25" s="62"/>
    </row>
    <row r="26" spans="1:15" ht="14.1" customHeight="1" x14ac:dyDescent="0.2">
      <c r="A26" s="51" t="s">
        <v>129</v>
      </c>
      <c r="B26" s="52">
        <f t="shared" si="9"/>
        <v>1456.8839999999998</v>
      </c>
      <c r="C26" s="53">
        <f t="shared" si="12"/>
        <v>825.36083333333329</v>
      </c>
      <c r="D26" s="54">
        <f t="shared" si="10"/>
        <v>89.345000000000013</v>
      </c>
      <c r="E26" s="55">
        <f t="shared" si="13"/>
        <v>2371.589833333333</v>
      </c>
      <c r="F26" s="53">
        <f t="shared" si="14"/>
        <v>21853.26</v>
      </c>
      <c r="G26" s="56">
        <f t="shared" si="15"/>
        <v>9904.33</v>
      </c>
      <c r="H26" s="57">
        <f t="shared" si="11"/>
        <v>1072.1400000000001</v>
      </c>
      <c r="I26" s="53">
        <f t="shared" si="17"/>
        <v>286.35000000000002</v>
      </c>
      <c r="J26" s="58">
        <f t="shared" si="18"/>
        <v>33116.079999999994</v>
      </c>
      <c r="K26" s="63"/>
      <c r="L26" s="60"/>
      <c r="M26" s="48"/>
      <c r="O26" s="62"/>
    </row>
    <row r="27" spans="1:15" ht="14.1" customHeight="1" x14ac:dyDescent="0.2">
      <c r="A27" s="51" t="s">
        <v>130</v>
      </c>
      <c r="B27" s="52">
        <f t="shared" si="9"/>
        <v>1456.8839999999998</v>
      </c>
      <c r="C27" s="53">
        <f t="shared" si="12"/>
        <v>825.36083333333329</v>
      </c>
      <c r="D27" s="54">
        <f t="shared" si="10"/>
        <v>89.345000000000013</v>
      </c>
      <c r="E27" s="55">
        <f t="shared" si="13"/>
        <v>2371.589833333333</v>
      </c>
      <c r="F27" s="53">
        <f t="shared" si="14"/>
        <v>21853.26</v>
      </c>
      <c r="G27" s="56">
        <f t="shared" si="15"/>
        <v>9904.33</v>
      </c>
      <c r="H27" s="57">
        <f t="shared" si="11"/>
        <v>1072.1400000000001</v>
      </c>
      <c r="I27" s="53">
        <f t="shared" si="17"/>
        <v>286.35000000000002</v>
      </c>
      <c r="J27" s="58">
        <f t="shared" si="18"/>
        <v>33116.079999999994</v>
      </c>
      <c r="K27" s="63"/>
      <c r="L27" s="60"/>
      <c r="M27" s="48"/>
      <c r="O27" s="62"/>
    </row>
    <row r="28" spans="1:15" ht="14.1" customHeight="1" x14ac:dyDescent="0.2">
      <c r="A28" s="51" t="s">
        <v>131</v>
      </c>
      <c r="B28" s="52">
        <f t="shared" si="9"/>
        <v>1456.8839999999998</v>
      </c>
      <c r="C28" s="53">
        <f>$G$17/12</f>
        <v>993.21249999999998</v>
      </c>
      <c r="D28" s="54">
        <f t="shared" si="10"/>
        <v>89.345000000000013</v>
      </c>
      <c r="E28" s="55">
        <f>SUM($B$17:$D$17)</f>
        <v>2539.4414999999995</v>
      </c>
      <c r="F28" s="53">
        <f t="shared" si="14"/>
        <v>21853.26</v>
      </c>
      <c r="G28" s="56">
        <f>$G$17</f>
        <v>11918.55</v>
      </c>
      <c r="H28" s="57">
        <f t="shared" si="11"/>
        <v>1072.1400000000001</v>
      </c>
      <c r="I28" s="53">
        <f t="shared" si="17"/>
        <v>286.35000000000002</v>
      </c>
      <c r="J28" s="58">
        <f>SUM($F$28:$I$28)</f>
        <v>35130.299999999996</v>
      </c>
      <c r="K28" s="63"/>
      <c r="L28" s="60"/>
      <c r="M28" s="48"/>
      <c r="O28" s="62"/>
    </row>
    <row r="29" spans="1:15" ht="14.1" customHeight="1" x14ac:dyDescent="0.2">
      <c r="A29" s="51"/>
      <c r="B29" s="53"/>
      <c r="C29" s="66"/>
      <c r="D29" s="67"/>
      <c r="E29" s="68"/>
      <c r="F29" s="53"/>
      <c r="G29" s="69"/>
      <c r="H29" s="70"/>
      <c r="I29" s="66"/>
      <c r="J29" s="71"/>
      <c r="K29" s="63"/>
      <c r="L29" s="72"/>
      <c r="M29" s="48"/>
      <c r="O29" s="62"/>
    </row>
    <row r="30" spans="1:15" ht="14.1" customHeight="1" x14ac:dyDescent="0.2">
      <c r="A30" s="73" t="s">
        <v>99</v>
      </c>
      <c r="B30" s="74" t="s">
        <v>4</v>
      </c>
      <c r="C30" s="74" t="s">
        <v>100</v>
      </c>
      <c r="D30" s="74" t="s">
        <v>101</v>
      </c>
      <c r="E30" s="74" t="s">
        <v>80</v>
      </c>
      <c r="F30" s="74" t="s">
        <v>4</v>
      </c>
      <c r="G30" s="74" t="s">
        <v>100</v>
      </c>
      <c r="H30" s="74" t="s">
        <v>101</v>
      </c>
      <c r="I30" s="74" t="s">
        <v>102</v>
      </c>
      <c r="J30" s="74" t="s">
        <v>80</v>
      </c>
      <c r="K30" s="74" t="s">
        <v>103</v>
      </c>
      <c r="L30" s="74" t="s">
        <v>104</v>
      </c>
      <c r="M30" s="48"/>
      <c r="O30" s="62"/>
    </row>
    <row r="31" spans="1:15" ht="14.1" customHeight="1" x14ac:dyDescent="0.2">
      <c r="A31" s="73" t="s">
        <v>132</v>
      </c>
      <c r="B31" s="74" t="s">
        <v>106</v>
      </c>
      <c r="C31" s="74" t="s">
        <v>106</v>
      </c>
      <c r="D31" s="74" t="s">
        <v>106</v>
      </c>
      <c r="E31" s="74" t="s">
        <v>106</v>
      </c>
      <c r="F31" s="74" t="s">
        <v>107</v>
      </c>
      <c r="G31" s="74" t="s">
        <v>107</v>
      </c>
      <c r="H31" s="74" t="s">
        <v>107</v>
      </c>
      <c r="I31" s="74" t="s">
        <v>107</v>
      </c>
      <c r="J31" s="74" t="s">
        <v>107</v>
      </c>
      <c r="K31" s="74">
        <f>K3</f>
        <v>2022</v>
      </c>
      <c r="L31" s="74" t="s">
        <v>108</v>
      </c>
      <c r="M31" s="48"/>
      <c r="O31" s="62"/>
    </row>
    <row r="32" spans="1:15" ht="14.1" customHeight="1" x14ac:dyDescent="0.2">
      <c r="A32" s="51" t="s">
        <v>133</v>
      </c>
      <c r="B32" s="52">
        <f>$F$32/15</f>
        <v>1274.4466666666667</v>
      </c>
      <c r="C32" s="53">
        <f>$G$32/12</f>
        <v>829.35916666666662</v>
      </c>
      <c r="D32" s="54">
        <f>$H$4/12</f>
        <v>89.345000000000013</v>
      </c>
      <c r="E32" s="55">
        <f>SUM($B$32:$D$32)</f>
        <v>2193.1508333333331</v>
      </c>
      <c r="F32" s="53">
        <v>19116.7</v>
      </c>
      <c r="G32" s="56">
        <v>9952.31</v>
      </c>
      <c r="H32" s="57">
        <f>$D$4*12</f>
        <v>1072.1400000000001</v>
      </c>
      <c r="I32" s="53">
        <v>572.67999999999995</v>
      </c>
      <c r="J32" s="58">
        <f>SUM($F$32:$I$32)</f>
        <v>30713.83</v>
      </c>
      <c r="K32" s="76">
        <v>28.91</v>
      </c>
      <c r="L32" s="60">
        <v>0</v>
      </c>
      <c r="M32" s="48"/>
      <c r="O32" s="62"/>
    </row>
    <row r="33" spans="1:15" ht="14.1" customHeight="1" x14ac:dyDescent="0.2">
      <c r="A33" s="51" t="s">
        <v>134</v>
      </c>
      <c r="B33" s="52">
        <f t="shared" ref="B33:B55" si="19">$F$32/15</f>
        <v>1274.4466666666667</v>
      </c>
      <c r="C33" s="53">
        <f>$G$33/12</f>
        <v>700.18083333333334</v>
      </c>
      <c r="D33" s="54">
        <f t="shared" ref="D33:D55" si="20">$H$4/12</f>
        <v>89.345000000000013</v>
      </c>
      <c r="E33" s="55">
        <f>SUM($B$33:$D$33)</f>
        <v>2063.9724999999999</v>
      </c>
      <c r="F33" s="53">
        <f>$F$32</f>
        <v>19116.7</v>
      </c>
      <c r="G33" s="56">
        <v>8402.17</v>
      </c>
      <c r="H33" s="57">
        <f t="shared" ref="H33:H55" si="21">$D$4*12</f>
        <v>1072.1400000000001</v>
      </c>
      <c r="I33" s="53">
        <f>$I$32</f>
        <v>572.67999999999995</v>
      </c>
      <c r="J33" s="58">
        <f>SUM($F$33:$I$33)</f>
        <v>29163.690000000002</v>
      </c>
      <c r="K33" s="63"/>
      <c r="L33" s="60"/>
      <c r="M33" s="48"/>
      <c r="O33" s="62"/>
    </row>
    <row r="34" spans="1:15" ht="14.1" customHeight="1" x14ac:dyDescent="0.2">
      <c r="A34" s="51" t="s">
        <v>135</v>
      </c>
      <c r="B34" s="52">
        <f t="shared" si="19"/>
        <v>1274.4466666666667</v>
      </c>
      <c r="C34" s="53">
        <f>$G$34/12</f>
        <v>643.59</v>
      </c>
      <c r="D34" s="54">
        <f t="shared" si="20"/>
        <v>89.345000000000013</v>
      </c>
      <c r="E34" s="55">
        <f>SUM($B$34:$D$34)</f>
        <v>2007.3816666666669</v>
      </c>
      <c r="F34" s="53">
        <f t="shared" ref="F34:F55" si="22">$F$32</f>
        <v>19116.7</v>
      </c>
      <c r="G34" s="56">
        <v>7723.08</v>
      </c>
      <c r="H34" s="57">
        <f t="shared" si="21"/>
        <v>1072.1400000000001</v>
      </c>
      <c r="I34" s="53">
        <f t="shared" ref="I34:I35" si="23">$I$32</f>
        <v>572.67999999999995</v>
      </c>
      <c r="J34" s="58">
        <f>SUM($F$34:$I$34)</f>
        <v>28484.6</v>
      </c>
      <c r="K34" s="63"/>
      <c r="L34" s="60"/>
      <c r="M34" s="48"/>
      <c r="O34" s="62"/>
    </row>
    <row r="35" spans="1:15" ht="14.1" customHeight="1" x14ac:dyDescent="0.2">
      <c r="A35" s="51" t="s">
        <v>136</v>
      </c>
      <c r="B35" s="52">
        <f t="shared" si="19"/>
        <v>1274.4466666666667</v>
      </c>
      <c r="C35" s="53">
        <f t="shared" ref="C35:C37" si="24">$G$34/12</f>
        <v>643.59</v>
      </c>
      <c r="D35" s="54">
        <f t="shared" si="20"/>
        <v>89.345000000000013</v>
      </c>
      <c r="E35" s="55">
        <f t="shared" ref="E35:E37" si="25">SUM($B$34:$D$34)</f>
        <v>2007.3816666666669</v>
      </c>
      <c r="F35" s="53">
        <f t="shared" si="22"/>
        <v>19116.7</v>
      </c>
      <c r="G35" s="56">
        <f>$G$34</f>
        <v>7723.08</v>
      </c>
      <c r="H35" s="57">
        <f t="shared" si="21"/>
        <v>1072.1400000000001</v>
      </c>
      <c r="I35" s="53">
        <f t="shared" si="23"/>
        <v>572.67999999999995</v>
      </c>
      <c r="J35" s="58">
        <f>SUM($F$34:$I$34)</f>
        <v>28484.6</v>
      </c>
      <c r="K35" s="63"/>
      <c r="L35" s="60"/>
      <c r="M35" s="48"/>
      <c r="O35" s="62"/>
    </row>
    <row r="36" spans="1:15" ht="14.1" customHeight="1" x14ac:dyDescent="0.2">
      <c r="A36" s="51" t="s">
        <v>137</v>
      </c>
      <c r="B36" s="52">
        <f t="shared" si="19"/>
        <v>1274.4466666666667</v>
      </c>
      <c r="C36" s="53">
        <f t="shared" si="24"/>
        <v>643.59</v>
      </c>
      <c r="D36" s="54">
        <f t="shared" si="20"/>
        <v>89.345000000000013</v>
      </c>
      <c r="E36" s="55">
        <f t="shared" si="25"/>
        <v>2007.3816666666669</v>
      </c>
      <c r="F36" s="53">
        <f t="shared" si="22"/>
        <v>19116.7</v>
      </c>
      <c r="G36" s="56">
        <f t="shared" ref="G36" si="26">$G$34</f>
        <v>7723.08</v>
      </c>
      <c r="H36" s="57">
        <f t="shared" si="21"/>
        <v>1072.1400000000001</v>
      </c>
      <c r="I36" s="53">
        <f>$I$17</f>
        <v>381.79</v>
      </c>
      <c r="J36" s="58">
        <f>SUM($F$36:$I$36)</f>
        <v>28293.71</v>
      </c>
      <c r="K36" s="63"/>
      <c r="L36" s="60"/>
      <c r="M36" s="48"/>
      <c r="O36" s="62"/>
    </row>
    <row r="37" spans="1:15" ht="14.1" customHeight="1" x14ac:dyDescent="0.2">
      <c r="A37" s="51" t="s">
        <v>138</v>
      </c>
      <c r="B37" s="52">
        <f t="shared" si="19"/>
        <v>1274.4466666666667</v>
      </c>
      <c r="C37" s="53">
        <f t="shared" si="24"/>
        <v>643.59</v>
      </c>
      <c r="D37" s="54">
        <f t="shared" si="20"/>
        <v>89.345000000000013</v>
      </c>
      <c r="E37" s="55">
        <f t="shared" si="25"/>
        <v>2007.3816666666669</v>
      </c>
      <c r="F37" s="53">
        <f t="shared" si="22"/>
        <v>19116.7</v>
      </c>
      <c r="G37" s="56">
        <f>$G$34</f>
        <v>7723.08</v>
      </c>
      <c r="H37" s="57">
        <f t="shared" si="21"/>
        <v>1072.1400000000001</v>
      </c>
      <c r="I37" s="53">
        <f>$I$36</f>
        <v>381.79</v>
      </c>
      <c r="J37" s="58">
        <f>SUM($F$36:$I$36)</f>
        <v>28293.71</v>
      </c>
      <c r="K37" s="63"/>
      <c r="L37" s="60"/>
      <c r="M37" s="48"/>
      <c r="O37" s="62"/>
    </row>
    <row r="38" spans="1:15" ht="14.1" customHeight="1" x14ac:dyDescent="0.2">
      <c r="A38" s="51" t="s">
        <v>139</v>
      </c>
      <c r="B38" s="52">
        <f t="shared" si="19"/>
        <v>1274.4466666666667</v>
      </c>
      <c r="C38" s="53">
        <f>$G$38/12</f>
        <v>514.41916666666668</v>
      </c>
      <c r="D38" s="54">
        <f t="shared" si="20"/>
        <v>89.345000000000013</v>
      </c>
      <c r="E38" s="55">
        <f>SUM($B$38:$D$38)</f>
        <v>1878.2108333333333</v>
      </c>
      <c r="F38" s="53">
        <f t="shared" si="22"/>
        <v>19116.7</v>
      </c>
      <c r="G38" s="56">
        <v>6173.03</v>
      </c>
      <c r="H38" s="57">
        <f t="shared" si="21"/>
        <v>1072.1400000000001</v>
      </c>
      <c r="I38" s="53">
        <f>$I$36</f>
        <v>381.79</v>
      </c>
      <c r="J38" s="58">
        <f>SUM($F$38:$I$38)</f>
        <v>26743.66</v>
      </c>
      <c r="K38" s="63"/>
      <c r="L38" s="60"/>
      <c r="M38" s="48"/>
      <c r="O38" s="62"/>
    </row>
    <row r="39" spans="1:15" ht="14.1" customHeight="1" x14ac:dyDescent="0.2">
      <c r="A39" s="51" t="s">
        <v>140</v>
      </c>
      <c r="B39" s="52">
        <f t="shared" si="19"/>
        <v>1274.4466666666667</v>
      </c>
      <c r="C39" s="53">
        <f t="shared" ref="C39:C52" si="27">$G$38/12</f>
        <v>514.41916666666668</v>
      </c>
      <c r="D39" s="54">
        <f t="shared" si="20"/>
        <v>89.345000000000013</v>
      </c>
      <c r="E39" s="55">
        <f t="shared" ref="E39:E52" si="28">SUM($B$38:$D$38)</f>
        <v>1878.2108333333333</v>
      </c>
      <c r="F39" s="53">
        <f t="shared" si="22"/>
        <v>19116.7</v>
      </c>
      <c r="G39" s="56">
        <f>$G$38</f>
        <v>6173.03</v>
      </c>
      <c r="H39" s="57">
        <f t="shared" si="21"/>
        <v>1072.1400000000001</v>
      </c>
      <c r="I39" s="53">
        <f>$I$32</f>
        <v>572.67999999999995</v>
      </c>
      <c r="J39" s="58">
        <f>SUM($F$39:$I$39)</f>
        <v>26934.55</v>
      </c>
      <c r="K39" s="63"/>
      <c r="L39" s="60"/>
      <c r="M39" s="48"/>
      <c r="O39" s="62"/>
    </row>
    <row r="40" spans="1:15" ht="14.1" customHeight="1" x14ac:dyDescent="0.2">
      <c r="A40" s="51" t="s">
        <v>141</v>
      </c>
      <c r="B40" s="52">
        <f t="shared" si="19"/>
        <v>1274.4466666666667</v>
      </c>
      <c r="C40" s="53">
        <f t="shared" si="27"/>
        <v>514.41916666666668</v>
      </c>
      <c r="D40" s="54">
        <f t="shared" si="20"/>
        <v>89.345000000000013</v>
      </c>
      <c r="E40" s="55">
        <f t="shared" si="28"/>
        <v>1878.2108333333333</v>
      </c>
      <c r="F40" s="53">
        <f t="shared" si="22"/>
        <v>19116.7</v>
      </c>
      <c r="G40" s="56">
        <f t="shared" ref="G40:G52" si="29">$G$38</f>
        <v>6173.03</v>
      </c>
      <c r="H40" s="57">
        <f t="shared" si="21"/>
        <v>1072.1400000000001</v>
      </c>
      <c r="I40" s="53">
        <f>$I$32</f>
        <v>572.67999999999995</v>
      </c>
      <c r="J40" s="58">
        <f>SUM($F$39:$I$39)</f>
        <v>26934.55</v>
      </c>
      <c r="K40" s="63"/>
      <c r="L40" s="60"/>
      <c r="M40" s="48"/>
      <c r="O40" s="62"/>
    </row>
    <row r="41" spans="1:15" ht="14.1" customHeight="1" x14ac:dyDescent="0.2">
      <c r="A41" s="51" t="s">
        <v>142</v>
      </c>
      <c r="B41" s="52">
        <f t="shared" si="19"/>
        <v>1274.4466666666667</v>
      </c>
      <c r="C41" s="53">
        <f t="shared" si="27"/>
        <v>514.41916666666668</v>
      </c>
      <c r="D41" s="54">
        <f t="shared" si="20"/>
        <v>89.345000000000013</v>
      </c>
      <c r="E41" s="55">
        <f t="shared" si="28"/>
        <v>1878.2108333333333</v>
      </c>
      <c r="F41" s="53">
        <f t="shared" si="22"/>
        <v>19116.7</v>
      </c>
      <c r="G41" s="56">
        <f t="shared" si="29"/>
        <v>6173.03</v>
      </c>
      <c r="H41" s="57">
        <f t="shared" si="21"/>
        <v>1072.1400000000001</v>
      </c>
      <c r="I41" s="53">
        <f>$I$36</f>
        <v>381.79</v>
      </c>
      <c r="J41" s="58">
        <f>SUM($F$41:$I$41)</f>
        <v>26743.66</v>
      </c>
      <c r="K41" s="63"/>
      <c r="L41" s="60"/>
      <c r="M41" s="48"/>
      <c r="O41" s="62"/>
    </row>
    <row r="42" spans="1:15" ht="14.1" customHeight="1" x14ac:dyDescent="0.2">
      <c r="A42" s="51" t="s">
        <v>143</v>
      </c>
      <c r="B42" s="52">
        <f t="shared" si="19"/>
        <v>1274.4466666666667</v>
      </c>
      <c r="C42" s="53">
        <f t="shared" si="27"/>
        <v>514.41916666666668</v>
      </c>
      <c r="D42" s="54">
        <f t="shared" si="20"/>
        <v>89.345000000000013</v>
      </c>
      <c r="E42" s="55">
        <f t="shared" si="28"/>
        <v>1878.2108333333333</v>
      </c>
      <c r="F42" s="53">
        <f t="shared" si="22"/>
        <v>19116.7</v>
      </c>
      <c r="G42" s="56">
        <f t="shared" si="29"/>
        <v>6173.03</v>
      </c>
      <c r="H42" s="57">
        <f t="shared" si="21"/>
        <v>1072.1400000000001</v>
      </c>
      <c r="I42" s="53">
        <f>$I$36</f>
        <v>381.79</v>
      </c>
      <c r="J42" s="58">
        <f>SUM($F$41:$I$41)</f>
        <v>26743.66</v>
      </c>
      <c r="K42" s="63"/>
      <c r="L42" s="60"/>
      <c r="M42" s="48"/>
      <c r="O42" s="62"/>
    </row>
    <row r="43" spans="1:15" ht="14.1" customHeight="1" x14ac:dyDescent="0.2">
      <c r="A43" s="51" t="s">
        <v>144</v>
      </c>
      <c r="B43" s="52">
        <f t="shared" si="19"/>
        <v>1274.4466666666667</v>
      </c>
      <c r="C43" s="53">
        <f t="shared" si="27"/>
        <v>514.41916666666668</v>
      </c>
      <c r="D43" s="54">
        <f t="shared" si="20"/>
        <v>89.345000000000013</v>
      </c>
      <c r="E43" s="55">
        <f t="shared" si="28"/>
        <v>1878.2108333333333</v>
      </c>
      <c r="F43" s="53">
        <f t="shared" si="22"/>
        <v>19116.7</v>
      </c>
      <c r="G43" s="56">
        <f t="shared" si="29"/>
        <v>6173.03</v>
      </c>
      <c r="H43" s="57">
        <f t="shared" si="21"/>
        <v>1072.1400000000001</v>
      </c>
      <c r="I43" s="53">
        <f>$I$4</f>
        <v>286.35000000000002</v>
      </c>
      <c r="J43" s="58">
        <f>SUM($F$43:$I$43)</f>
        <v>26648.219999999998</v>
      </c>
      <c r="K43" s="63"/>
      <c r="L43" s="60"/>
      <c r="M43" s="48"/>
      <c r="O43" s="62"/>
    </row>
    <row r="44" spans="1:15" ht="14.1" customHeight="1" x14ac:dyDescent="0.2">
      <c r="A44" s="51" t="s">
        <v>145</v>
      </c>
      <c r="B44" s="52">
        <f t="shared" si="19"/>
        <v>1274.4466666666667</v>
      </c>
      <c r="C44" s="53">
        <f t="shared" si="27"/>
        <v>514.41916666666668</v>
      </c>
      <c r="D44" s="54">
        <f t="shared" si="20"/>
        <v>89.345000000000013</v>
      </c>
      <c r="E44" s="55">
        <f t="shared" si="28"/>
        <v>1878.2108333333333</v>
      </c>
      <c r="F44" s="53">
        <f t="shared" si="22"/>
        <v>19116.7</v>
      </c>
      <c r="G44" s="56">
        <f t="shared" si="29"/>
        <v>6173.03</v>
      </c>
      <c r="H44" s="57">
        <f t="shared" si="21"/>
        <v>1072.1400000000001</v>
      </c>
      <c r="I44" s="53">
        <f>$I$43</f>
        <v>286.35000000000002</v>
      </c>
      <c r="J44" s="58">
        <f t="shared" ref="J44:J45" si="30">SUM($F$43:$I$43)</f>
        <v>26648.219999999998</v>
      </c>
      <c r="K44" s="63"/>
      <c r="L44" s="60"/>
      <c r="M44" s="48"/>
      <c r="O44" s="62"/>
    </row>
    <row r="45" spans="1:15" ht="14.1" customHeight="1" x14ac:dyDescent="0.2">
      <c r="A45" s="51" t="s">
        <v>146</v>
      </c>
      <c r="B45" s="52">
        <f t="shared" si="19"/>
        <v>1274.4466666666667</v>
      </c>
      <c r="C45" s="53">
        <f t="shared" si="27"/>
        <v>514.41916666666668</v>
      </c>
      <c r="D45" s="54">
        <f t="shared" si="20"/>
        <v>89.345000000000013</v>
      </c>
      <c r="E45" s="55">
        <f t="shared" si="28"/>
        <v>1878.2108333333333</v>
      </c>
      <c r="F45" s="53">
        <f t="shared" si="22"/>
        <v>19116.7</v>
      </c>
      <c r="G45" s="56">
        <f t="shared" si="29"/>
        <v>6173.03</v>
      </c>
      <c r="H45" s="57">
        <f t="shared" si="21"/>
        <v>1072.1400000000001</v>
      </c>
      <c r="I45" s="53">
        <f>$I$43</f>
        <v>286.35000000000002</v>
      </c>
      <c r="J45" s="58">
        <f t="shared" si="30"/>
        <v>26648.219999999998</v>
      </c>
      <c r="K45" s="63"/>
      <c r="L45" s="60"/>
      <c r="M45" s="48"/>
      <c r="O45" s="62"/>
    </row>
    <row r="46" spans="1:15" ht="14.1" customHeight="1" x14ac:dyDescent="0.2">
      <c r="A46" s="51" t="s">
        <v>147</v>
      </c>
      <c r="B46" s="52">
        <f t="shared" si="19"/>
        <v>1274.4466666666667</v>
      </c>
      <c r="C46" s="53">
        <f t="shared" si="27"/>
        <v>514.41916666666668</v>
      </c>
      <c r="D46" s="54">
        <f t="shared" si="20"/>
        <v>89.345000000000013</v>
      </c>
      <c r="E46" s="55">
        <f t="shared" si="28"/>
        <v>1878.2108333333333</v>
      </c>
      <c r="F46" s="53">
        <f t="shared" si="22"/>
        <v>19116.7</v>
      </c>
      <c r="G46" s="56">
        <f t="shared" si="29"/>
        <v>6173.03</v>
      </c>
      <c r="H46" s="57">
        <f t="shared" si="21"/>
        <v>1072.1400000000001</v>
      </c>
      <c r="I46" s="53">
        <f>$I$36</f>
        <v>381.79</v>
      </c>
      <c r="J46" s="58">
        <f>SUM($F$41:$I$41)</f>
        <v>26743.66</v>
      </c>
      <c r="K46" s="63"/>
      <c r="L46" s="60"/>
      <c r="M46" s="48"/>
      <c r="O46" s="62"/>
    </row>
    <row r="47" spans="1:15" ht="14.1" customHeight="1" x14ac:dyDescent="0.2">
      <c r="A47" s="51" t="s">
        <v>148</v>
      </c>
      <c r="B47" s="52">
        <f t="shared" si="19"/>
        <v>1274.4466666666667</v>
      </c>
      <c r="C47" s="53">
        <f t="shared" si="27"/>
        <v>514.41916666666668</v>
      </c>
      <c r="D47" s="54">
        <f t="shared" si="20"/>
        <v>89.345000000000013</v>
      </c>
      <c r="E47" s="55">
        <f t="shared" si="28"/>
        <v>1878.2108333333333</v>
      </c>
      <c r="F47" s="53">
        <f t="shared" si="22"/>
        <v>19116.7</v>
      </c>
      <c r="G47" s="56">
        <f t="shared" si="29"/>
        <v>6173.03</v>
      </c>
      <c r="H47" s="57">
        <f t="shared" si="21"/>
        <v>1072.1400000000001</v>
      </c>
      <c r="I47" s="53">
        <f>$I$43</f>
        <v>286.35000000000002</v>
      </c>
      <c r="J47" s="58">
        <f>SUM($F$43:$I$43)</f>
        <v>26648.219999999998</v>
      </c>
      <c r="K47" s="63"/>
      <c r="L47" s="60"/>
      <c r="M47" s="48"/>
      <c r="O47" s="62"/>
    </row>
    <row r="48" spans="1:15" ht="14.1" customHeight="1" x14ac:dyDescent="0.2">
      <c r="A48" s="51" t="s">
        <v>149</v>
      </c>
      <c r="B48" s="52">
        <f t="shared" si="19"/>
        <v>1274.4466666666667</v>
      </c>
      <c r="C48" s="53">
        <f t="shared" si="27"/>
        <v>514.41916666666668</v>
      </c>
      <c r="D48" s="54">
        <f t="shared" si="20"/>
        <v>89.345000000000013</v>
      </c>
      <c r="E48" s="55">
        <f t="shared" si="28"/>
        <v>1878.2108333333333</v>
      </c>
      <c r="F48" s="53">
        <f t="shared" si="22"/>
        <v>19116.7</v>
      </c>
      <c r="G48" s="56">
        <f t="shared" si="29"/>
        <v>6173.03</v>
      </c>
      <c r="H48" s="57">
        <f>$D$4*12</f>
        <v>1072.1400000000001</v>
      </c>
      <c r="I48" s="53">
        <f>$I$36</f>
        <v>381.79</v>
      </c>
      <c r="J48" s="58">
        <f>SUM($F$41:$I$41)</f>
        <v>26743.66</v>
      </c>
      <c r="K48" s="63"/>
      <c r="L48" s="60"/>
      <c r="M48" s="48"/>
      <c r="O48" s="62"/>
    </row>
    <row r="49" spans="1:15" ht="14.1" customHeight="1" x14ac:dyDescent="0.2">
      <c r="A49" s="51" t="s">
        <v>150</v>
      </c>
      <c r="B49" s="52">
        <f t="shared" si="19"/>
        <v>1274.4466666666667</v>
      </c>
      <c r="C49" s="53">
        <f t="shared" si="27"/>
        <v>514.41916666666668</v>
      </c>
      <c r="D49" s="54">
        <f t="shared" si="20"/>
        <v>89.345000000000013</v>
      </c>
      <c r="E49" s="55">
        <f t="shared" si="28"/>
        <v>1878.2108333333333</v>
      </c>
      <c r="F49" s="53">
        <f t="shared" si="22"/>
        <v>19116.7</v>
      </c>
      <c r="G49" s="56">
        <f t="shared" si="29"/>
        <v>6173.03</v>
      </c>
      <c r="H49" s="57">
        <f t="shared" si="21"/>
        <v>1072.1400000000001</v>
      </c>
      <c r="I49" s="53">
        <f>$I$32</f>
        <v>572.67999999999995</v>
      </c>
      <c r="J49" s="58">
        <f>SUM($F$49:$I$49)</f>
        <v>26934.55</v>
      </c>
      <c r="K49" s="63"/>
      <c r="L49" s="60"/>
      <c r="M49" s="48"/>
      <c r="O49" s="62"/>
    </row>
    <row r="50" spans="1:15" ht="14.1" customHeight="1" x14ac:dyDescent="0.2">
      <c r="A50" s="51" t="s">
        <v>151</v>
      </c>
      <c r="B50" s="52">
        <f t="shared" si="19"/>
        <v>1274.4466666666667</v>
      </c>
      <c r="C50" s="53">
        <f t="shared" si="27"/>
        <v>514.41916666666668</v>
      </c>
      <c r="D50" s="54">
        <f t="shared" si="20"/>
        <v>89.345000000000013</v>
      </c>
      <c r="E50" s="55">
        <f t="shared" si="28"/>
        <v>1878.2108333333333</v>
      </c>
      <c r="F50" s="53">
        <f t="shared" si="22"/>
        <v>19116.7</v>
      </c>
      <c r="G50" s="56">
        <f t="shared" si="29"/>
        <v>6173.03</v>
      </c>
      <c r="H50" s="57">
        <f t="shared" si="21"/>
        <v>1072.1400000000001</v>
      </c>
      <c r="I50" s="53">
        <f>$I$36</f>
        <v>381.79</v>
      </c>
      <c r="J50" s="58">
        <f>SUM($F$41:$I$41)</f>
        <v>26743.66</v>
      </c>
      <c r="K50" s="63"/>
      <c r="L50" s="60"/>
      <c r="M50" s="48"/>
      <c r="O50" s="62"/>
    </row>
    <row r="51" spans="1:15" ht="14.1" customHeight="1" x14ac:dyDescent="0.2">
      <c r="A51" s="51" t="s">
        <v>152</v>
      </c>
      <c r="B51" s="52">
        <f t="shared" si="19"/>
        <v>1274.4466666666667</v>
      </c>
      <c r="C51" s="53">
        <f t="shared" si="27"/>
        <v>514.41916666666668</v>
      </c>
      <c r="D51" s="54">
        <f t="shared" si="20"/>
        <v>89.345000000000013</v>
      </c>
      <c r="E51" s="55">
        <f t="shared" si="28"/>
        <v>1878.2108333333333</v>
      </c>
      <c r="F51" s="53">
        <f t="shared" si="22"/>
        <v>19116.7</v>
      </c>
      <c r="G51" s="56">
        <f t="shared" si="29"/>
        <v>6173.03</v>
      </c>
      <c r="H51" s="57">
        <f t="shared" si="21"/>
        <v>1072.1400000000001</v>
      </c>
      <c r="I51" s="53">
        <f>$I$43</f>
        <v>286.35000000000002</v>
      </c>
      <c r="J51" s="58">
        <f>SUM($F$43:$I$43)</f>
        <v>26648.219999999998</v>
      </c>
      <c r="K51" s="63"/>
      <c r="L51" s="60"/>
      <c r="M51" s="48"/>
      <c r="O51" s="62"/>
    </row>
    <row r="52" spans="1:15" ht="14.1" customHeight="1" x14ac:dyDescent="0.2">
      <c r="A52" s="51" t="s">
        <v>153</v>
      </c>
      <c r="B52" s="52">
        <f t="shared" si="19"/>
        <v>1274.4466666666667</v>
      </c>
      <c r="C52" s="53">
        <f t="shared" si="27"/>
        <v>514.41916666666668</v>
      </c>
      <c r="D52" s="54">
        <f t="shared" si="20"/>
        <v>89.345000000000013</v>
      </c>
      <c r="E52" s="55">
        <f t="shared" si="28"/>
        <v>1878.2108333333333</v>
      </c>
      <c r="F52" s="53">
        <f t="shared" si="22"/>
        <v>19116.7</v>
      </c>
      <c r="G52" s="56">
        <f t="shared" si="29"/>
        <v>6173.03</v>
      </c>
      <c r="H52" s="57">
        <f t="shared" si="21"/>
        <v>1072.1400000000001</v>
      </c>
      <c r="I52" s="53">
        <f>$I$43</f>
        <v>286.35000000000002</v>
      </c>
      <c r="J52" s="58">
        <f>SUM($F$43:$I$43)</f>
        <v>26648.219999999998</v>
      </c>
      <c r="K52" s="63"/>
      <c r="L52" s="60"/>
      <c r="M52" s="48"/>
      <c r="O52" s="62"/>
    </row>
    <row r="53" spans="1:15" ht="14.1" customHeight="1" x14ac:dyDescent="0.2">
      <c r="A53" s="51" t="s">
        <v>154</v>
      </c>
      <c r="B53" s="52">
        <f t="shared" si="19"/>
        <v>1274.4466666666667</v>
      </c>
      <c r="C53" s="53">
        <f>$G$34/12</f>
        <v>643.59</v>
      </c>
      <c r="D53" s="54">
        <f t="shared" si="20"/>
        <v>89.345000000000013</v>
      </c>
      <c r="E53" s="55">
        <f>SUM($B$53:$D$53)</f>
        <v>2007.3816666666669</v>
      </c>
      <c r="F53" s="53">
        <f t="shared" si="22"/>
        <v>19116.7</v>
      </c>
      <c r="G53" s="56">
        <f>$G$34</f>
        <v>7723.08</v>
      </c>
      <c r="H53" s="57">
        <f t="shared" si="21"/>
        <v>1072.1400000000001</v>
      </c>
      <c r="I53" s="53">
        <f>$I$36</f>
        <v>381.79</v>
      </c>
      <c r="J53" s="58">
        <f>SUM($F$36:$I$36)</f>
        <v>28293.71</v>
      </c>
      <c r="K53" s="63"/>
      <c r="L53" s="60"/>
      <c r="M53" s="48"/>
      <c r="O53" s="62"/>
    </row>
    <row r="54" spans="1:15" ht="14.1" customHeight="1" x14ac:dyDescent="0.2">
      <c r="A54" s="51" t="s">
        <v>155</v>
      </c>
      <c r="B54" s="52">
        <f t="shared" si="19"/>
        <v>1274.4466666666667</v>
      </c>
      <c r="C54" s="53">
        <f>$G$34/12</f>
        <v>643.59</v>
      </c>
      <c r="D54" s="54">
        <f t="shared" si="20"/>
        <v>89.345000000000013</v>
      </c>
      <c r="E54" s="55">
        <f>SUM($B$53:$D$53)</f>
        <v>2007.3816666666669</v>
      </c>
      <c r="F54" s="53">
        <f t="shared" si="22"/>
        <v>19116.7</v>
      </c>
      <c r="G54" s="56">
        <f>$G$34</f>
        <v>7723.08</v>
      </c>
      <c r="H54" s="57">
        <f t="shared" si="21"/>
        <v>1072.1400000000001</v>
      </c>
      <c r="I54" s="53">
        <f>$I$43</f>
        <v>286.35000000000002</v>
      </c>
      <c r="J54" s="58">
        <f>SUM($F$54:$I$54)</f>
        <v>28198.269999999997</v>
      </c>
      <c r="K54" s="63"/>
      <c r="L54" s="60"/>
      <c r="M54" s="48"/>
      <c r="O54" s="62"/>
    </row>
    <row r="55" spans="1:15" ht="14.1" customHeight="1" x14ac:dyDescent="0.2">
      <c r="A55" s="51" t="s">
        <v>156</v>
      </c>
      <c r="B55" s="52">
        <f t="shared" si="19"/>
        <v>1274.4466666666667</v>
      </c>
      <c r="C55" s="53">
        <f>$G$38/12</f>
        <v>514.41916666666668</v>
      </c>
      <c r="D55" s="54">
        <f t="shared" si="20"/>
        <v>89.345000000000013</v>
      </c>
      <c r="E55" s="55">
        <f>SUM($B$38:$D$38)</f>
        <v>1878.2108333333333</v>
      </c>
      <c r="F55" s="53">
        <f t="shared" si="22"/>
        <v>19116.7</v>
      </c>
      <c r="G55" s="56">
        <f>$G$38</f>
        <v>6173.03</v>
      </c>
      <c r="H55" s="57">
        <f t="shared" si="21"/>
        <v>1072.1400000000001</v>
      </c>
      <c r="I55" s="53" t="s">
        <v>265</v>
      </c>
      <c r="J55" s="58">
        <f>SUM($F$43:$I$43)</f>
        <v>26648.219999999998</v>
      </c>
      <c r="K55" s="63"/>
      <c r="L55" s="60"/>
      <c r="M55" s="48"/>
      <c r="O55" s="62"/>
    </row>
    <row r="56" spans="1:15" ht="14.1" customHeight="1" x14ac:dyDescent="0.2">
      <c r="A56" s="51"/>
      <c r="B56" s="66"/>
      <c r="C56" s="66"/>
      <c r="D56" s="67"/>
      <c r="E56" s="68"/>
      <c r="F56" s="53"/>
      <c r="G56" s="69"/>
      <c r="H56" s="70"/>
      <c r="I56" s="66"/>
      <c r="J56" s="71"/>
      <c r="K56" s="63"/>
      <c r="L56" s="72"/>
      <c r="M56" s="48"/>
      <c r="O56" s="62"/>
    </row>
    <row r="57" spans="1:15" ht="14.1" customHeight="1" x14ac:dyDescent="0.2">
      <c r="A57" s="73" t="s">
        <v>99</v>
      </c>
      <c r="B57" s="74" t="s">
        <v>4</v>
      </c>
      <c r="C57" s="74" t="s">
        <v>100</v>
      </c>
      <c r="D57" s="74" t="s">
        <v>101</v>
      </c>
      <c r="E57" s="74" t="s">
        <v>80</v>
      </c>
      <c r="F57" s="74" t="s">
        <v>4</v>
      </c>
      <c r="G57" s="74" t="s">
        <v>100</v>
      </c>
      <c r="H57" s="74" t="s">
        <v>101</v>
      </c>
      <c r="I57" s="74" t="s">
        <v>102</v>
      </c>
      <c r="J57" s="74" t="s">
        <v>80</v>
      </c>
      <c r="K57" s="74" t="s">
        <v>103</v>
      </c>
      <c r="L57" s="74" t="s">
        <v>104</v>
      </c>
      <c r="M57" s="48"/>
      <c r="O57" s="62"/>
    </row>
    <row r="58" spans="1:15" ht="14.1" customHeight="1" x14ac:dyDescent="0.2">
      <c r="A58" s="73" t="s">
        <v>157</v>
      </c>
      <c r="B58" s="74" t="s">
        <v>106</v>
      </c>
      <c r="C58" s="74" t="s">
        <v>106</v>
      </c>
      <c r="D58" s="74" t="s">
        <v>106</v>
      </c>
      <c r="E58" s="74" t="s">
        <v>106</v>
      </c>
      <c r="F58" s="74" t="s">
        <v>107</v>
      </c>
      <c r="G58" s="74" t="s">
        <v>107</v>
      </c>
      <c r="H58" s="74" t="s">
        <v>107</v>
      </c>
      <c r="I58" s="74" t="s">
        <v>107</v>
      </c>
      <c r="J58" s="74" t="s">
        <v>107</v>
      </c>
      <c r="K58" s="74">
        <f>K3</f>
        <v>2022</v>
      </c>
      <c r="L58" s="74" t="s">
        <v>108</v>
      </c>
      <c r="M58" s="48"/>
      <c r="N58" s="41">
        <f>F59/12</f>
        <v>1393.5883333333334</v>
      </c>
      <c r="O58" s="62"/>
    </row>
    <row r="59" spans="1:15" ht="14.1" customHeight="1" x14ac:dyDescent="0.2">
      <c r="A59" s="51" t="s">
        <v>158</v>
      </c>
      <c r="B59" s="52">
        <f>$F$59/15</f>
        <v>1114.8706666666667</v>
      </c>
      <c r="C59" s="53">
        <f>$G$59/12</f>
        <v>350.59</v>
      </c>
      <c r="D59" s="54">
        <f>$H$4/12</f>
        <v>89.345000000000013</v>
      </c>
      <c r="E59" s="55">
        <f>SUM($B$59:$D$59)</f>
        <v>1554.8056666666666</v>
      </c>
      <c r="F59" s="53">
        <v>16723.060000000001</v>
      </c>
      <c r="G59" s="56">
        <v>4207.08</v>
      </c>
      <c r="H59" s="57">
        <f>$D$4*12</f>
        <v>1072.1400000000001</v>
      </c>
      <c r="I59" s="53">
        <f>$I$32</f>
        <v>572.67999999999995</v>
      </c>
      <c r="J59" s="58">
        <f>SUM($F$59:$I$59)</f>
        <v>22574.959999999999</v>
      </c>
      <c r="K59" s="77">
        <v>28.91</v>
      </c>
      <c r="L59" s="60">
        <v>0</v>
      </c>
      <c r="M59" s="48"/>
      <c r="O59" s="62"/>
    </row>
    <row r="60" spans="1:15" ht="14.1" customHeight="1" x14ac:dyDescent="0.2">
      <c r="A60" s="51" t="s">
        <v>159</v>
      </c>
      <c r="B60" s="52">
        <f t="shared" ref="B60:B75" si="31">$F$59/15</f>
        <v>1114.8706666666667</v>
      </c>
      <c r="C60" s="53">
        <f t="shared" ref="C60:C75" si="32">$G$59/12</f>
        <v>350.59</v>
      </c>
      <c r="D60" s="54">
        <f t="shared" ref="D60:D75" si="33">$H$4/12</f>
        <v>89.345000000000013</v>
      </c>
      <c r="E60" s="55">
        <f t="shared" ref="E60:E75" si="34">SUM($B$59:$D$59)</f>
        <v>1554.8056666666666</v>
      </c>
      <c r="F60" s="53">
        <f>$F$59</f>
        <v>16723.060000000001</v>
      </c>
      <c r="G60" s="56">
        <f>$G$59</f>
        <v>4207.08</v>
      </c>
      <c r="H60" s="57">
        <f t="shared" ref="H60:H75" si="35">$D$4*12</f>
        <v>1072.1400000000001</v>
      </c>
      <c r="I60" s="53">
        <f>$I$32</f>
        <v>572.67999999999995</v>
      </c>
      <c r="J60" s="58">
        <f>SUM($F$59:$I$59)</f>
        <v>22574.959999999999</v>
      </c>
      <c r="K60" s="78" t="s">
        <v>103</v>
      </c>
      <c r="L60" s="79" t="s">
        <v>104</v>
      </c>
      <c r="M60" s="48"/>
      <c r="O60" s="62"/>
    </row>
    <row r="61" spans="1:15" ht="14.1" customHeight="1" x14ac:dyDescent="0.2">
      <c r="A61" s="51" t="s">
        <v>160</v>
      </c>
      <c r="B61" s="52">
        <f t="shared" si="31"/>
        <v>1114.8706666666667</v>
      </c>
      <c r="C61" s="53">
        <f t="shared" si="32"/>
        <v>350.59</v>
      </c>
      <c r="D61" s="54">
        <f t="shared" si="33"/>
        <v>89.345000000000013</v>
      </c>
      <c r="E61" s="55">
        <f t="shared" si="34"/>
        <v>1554.8056666666666</v>
      </c>
      <c r="F61" s="53">
        <f t="shared" ref="F61:F75" si="36">$F$59</f>
        <v>16723.060000000001</v>
      </c>
      <c r="G61" s="56">
        <f t="shared" ref="G61:G75" si="37">$G$59</f>
        <v>4207.08</v>
      </c>
      <c r="H61" s="57">
        <f t="shared" si="35"/>
        <v>1072.1400000000001</v>
      </c>
      <c r="I61" s="53">
        <f>$I$32</f>
        <v>572.67999999999995</v>
      </c>
      <c r="J61" s="58">
        <f>SUM($F$59:$I$59)</f>
        <v>22574.959999999999</v>
      </c>
      <c r="K61" s="78">
        <f>K3</f>
        <v>2022</v>
      </c>
      <c r="L61" s="79" t="s">
        <v>108</v>
      </c>
      <c r="M61" s="48"/>
      <c r="O61" s="62"/>
    </row>
    <row r="62" spans="1:15" ht="14.1" customHeight="1" x14ac:dyDescent="0.2">
      <c r="A62" s="51" t="s">
        <v>161</v>
      </c>
      <c r="B62" s="52">
        <f t="shared" si="31"/>
        <v>1114.8706666666667</v>
      </c>
      <c r="C62" s="53">
        <f t="shared" si="32"/>
        <v>350.59</v>
      </c>
      <c r="D62" s="54">
        <f t="shared" si="33"/>
        <v>89.345000000000013</v>
      </c>
      <c r="E62" s="55">
        <f t="shared" si="34"/>
        <v>1554.8056666666666</v>
      </c>
      <c r="F62" s="53">
        <f t="shared" si="36"/>
        <v>16723.060000000001</v>
      </c>
      <c r="G62" s="56">
        <f t="shared" si="37"/>
        <v>4207.08</v>
      </c>
      <c r="H62" s="57">
        <f t="shared" si="35"/>
        <v>1072.1400000000001</v>
      </c>
      <c r="I62" s="53">
        <f>$I$17</f>
        <v>381.79</v>
      </c>
      <c r="J62" s="58">
        <f>SUM($F$62:$I$62)</f>
        <v>22384.07</v>
      </c>
      <c r="K62" s="80">
        <v>19.309999999999999</v>
      </c>
      <c r="L62" s="60">
        <v>0</v>
      </c>
      <c r="M62" s="48"/>
      <c r="O62" s="62"/>
    </row>
    <row r="63" spans="1:15" ht="14.1" customHeight="1" x14ac:dyDescent="0.2">
      <c r="A63" s="51" t="s">
        <v>162</v>
      </c>
      <c r="B63" s="52">
        <f t="shared" si="31"/>
        <v>1114.8706666666667</v>
      </c>
      <c r="C63" s="53">
        <f t="shared" si="32"/>
        <v>350.59</v>
      </c>
      <c r="D63" s="54">
        <f t="shared" si="33"/>
        <v>89.345000000000013</v>
      </c>
      <c r="E63" s="55">
        <f t="shared" si="34"/>
        <v>1554.8056666666666</v>
      </c>
      <c r="F63" s="53">
        <f t="shared" si="36"/>
        <v>16723.060000000001</v>
      </c>
      <c r="G63" s="56">
        <f t="shared" si="37"/>
        <v>4207.08</v>
      </c>
      <c r="H63" s="57">
        <f t="shared" si="35"/>
        <v>1072.1400000000001</v>
      </c>
      <c r="I63" s="53">
        <f>$I$62</f>
        <v>381.79</v>
      </c>
      <c r="J63" s="58">
        <f>SUM($F$62:$I$62)</f>
        <v>22384.07</v>
      </c>
      <c r="K63" s="63"/>
      <c r="L63" s="60"/>
      <c r="M63" s="48"/>
      <c r="O63" s="62"/>
    </row>
    <row r="64" spans="1:15" ht="14.1" customHeight="1" x14ac:dyDescent="0.2">
      <c r="A64" s="51" t="s">
        <v>163</v>
      </c>
      <c r="B64" s="52">
        <f t="shared" si="31"/>
        <v>1114.8706666666667</v>
      </c>
      <c r="C64" s="53">
        <f t="shared" si="32"/>
        <v>350.59</v>
      </c>
      <c r="D64" s="54">
        <f t="shared" si="33"/>
        <v>89.345000000000013</v>
      </c>
      <c r="E64" s="55">
        <f t="shared" si="34"/>
        <v>1554.8056666666666</v>
      </c>
      <c r="F64" s="53">
        <f t="shared" si="36"/>
        <v>16723.060000000001</v>
      </c>
      <c r="G64" s="56">
        <f t="shared" si="37"/>
        <v>4207.08</v>
      </c>
      <c r="H64" s="57">
        <f t="shared" si="35"/>
        <v>1072.1400000000001</v>
      </c>
      <c r="I64" s="53">
        <f>$I$62</f>
        <v>381.79</v>
      </c>
      <c r="J64" s="58">
        <f>SUM($F$62:$I$62)</f>
        <v>22384.07</v>
      </c>
      <c r="K64" s="63"/>
      <c r="L64" s="60"/>
      <c r="M64" s="48"/>
      <c r="O64" s="62"/>
    </row>
    <row r="65" spans="1:15" ht="14.1" customHeight="1" x14ac:dyDescent="0.2">
      <c r="A65" s="51" t="s">
        <v>164</v>
      </c>
      <c r="B65" s="52">
        <f t="shared" si="31"/>
        <v>1114.8706666666667</v>
      </c>
      <c r="C65" s="53">
        <f t="shared" si="32"/>
        <v>350.59</v>
      </c>
      <c r="D65" s="54">
        <f t="shared" si="33"/>
        <v>89.345000000000013</v>
      </c>
      <c r="E65" s="55">
        <f t="shared" si="34"/>
        <v>1554.8056666666666</v>
      </c>
      <c r="F65" s="53">
        <f t="shared" si="36"/>
        <v>16723.060000000001</v>
      </c>
      <c r="G65" s="56">
        <f t="shared" si="37"/>
        <v>4207.08</v>
      </c>
      <c r="H65" s="57">
        <f t="shared" si="35"/>
        <v>1072.1400000000001</v>
      </c>
      <c r="I65" s="53">
        <f>$I$32</f>
        <v>572.67999999999995</v>
      </c>
      <c r="J65" s="58">
        <f>SUM($F$59:$I$59)</f>
        <v>22574.959999999999</v>
      </c>
      <c r="K65" s="63"/>
      <c r="L65" s="60"/>
      <c r="M65" s="48"/>
      <c r="O65" s="62"/>
    </row>
    <row r="66" spans="1:15" ht="14.1" customHeight="1" x14ac:dyDescent="0.2">
      <c r="A66" s="51" t="s">
        <v>165</v>
      </c>
      <c r="B66" s="52">
        <f t="shared" si="31"/>
        <v>1114.8706666666667</v>
      </c>
      <c r="C66" s="53">
        <f t="shared" si="32"/>
        <v>350.59</v>
      </c>
      <c r="D66" s="54">
        <f t="shared" si="33"/>
        <v>89.345000000000013</v>
      </c>
      <c r="E66" s="55">
        <f t="shared" si="34"/>
        <v>1554.8056666666666</v>
      </c>
      <c r="F66" s="53">
        <f t="shared" si="36"/>
        <v>16723.060000000001</v>
      </c>
      <c r="G66" s="56">
        <f t="shared" si="37"/>
        <v>4207.08</v>
      </c>
      <c r="H66" s="57">
        <f t="shared" si="35"/>
        <v>1072.1400000000001</v>
      </c>
      <c r="I66" s="53">
        <f>$I$62</f>
        <v>381.79</v>
      </c>
      <c r="J66" s="58">
        <f>SUM($F$62:$I$62)</f>
        <v>22384.07</v>
      </c>
      <c r="K66" s="63"/>
      <c r="L66" s="60"/>
      <c r="M66" s="48"/>
      <c r="O66" s="62"/>
    </row>
    <row r="67" spans="1:15" ht="14.1" customHeight="1" x14ac:dyDescent="0.2">
      <c r="A67" s="51" t="s">
        <v>166</v>
      </c>
      <c r="B67" s="52">
        <f t="shared" si="31"/>
        <v>1114.8706666666667</v>
      </c>
      <c r="C67" s="53">
        <f t="shared" si="32"/>
        <v>350.59</v>
      </c>
      <c r="D67" s="54">
        <f t="shared" si="33"/>
        <v>89.345000000000013</v>
      </c>
      <c r="E67" s="55">
        <f t="shared" si="34"/>
        <v>1554.8056666666666</v>
      </c>
      <c r="F67" s="53">
        <f t="shared" si="36"/>
        <v>16723.060000000001</v>
      </c>
      <c r="G67" s="56">
        <f t="shared" si="37"/>
        <v>4207.08</v>
      </c>
      <c r="H67" s="57">
        <f t="shared" si="35"/>
        <v>1072.1400000000001</v>
      </c>
      <c r="I67" s="53">
        <f>$I$32</f>
        <v>572.67999999999995</v>
      </c>
      <c r="J67" s="58">
        <f>SUM($F$59:$I$59)</f>
        <v>22574.959999999999</v>
      </c>
      <c r="K67" s="63"/>
      <c r="L67" s="60"/>
      <c r="M67" s="48"/>
      <c r="O67" s="62"/>
    </row>
    <row r="68" spans="1:15" ht="14.1" customHeight="1" x14ac:dyDescent="0.2">
      <c r="A68" s="51" t="s">
        <v>167</v>
      </c>
      <c r="B68" s="52">
        <f t="shared" si="31"/>
        <v>1114.8706666666667</v>
      </c>
      <c r="C68" s="53">
        <f t="shared" si="32"/>
        <v>350.59</v>
      </c>
      <c r="D68" s="54">
        <f t="shared" si="33"/>
        <v>89.345000000000013</v>
      </c>
      <c r="E68" s="55">
        <f t="shared" si="34"/>
        <v>1554.8056666666666</v>
      </c>
      <c r="F68" s="53">
        <f t="shared" si="36"/>
        <v>16723.060000000001</v>
      </c>
      <c r="G68" s="56">
        <f t="shared" si="37"/>
        <v>4207.08</v>
      </c>
      <c r="H68" s="57">
        <f t="shared" si="35"/>
        <v>1072.1400000000001</v>
      </c>
      <c r="I68" s="53">
        <f>$I$62</f>
        <v>381.79</v>
      </c>
      <c r="J68" s="58">
        <f>SUM($F$62:$I$62)</f>
        <v>22384.07</v>
      </c>
      <c r="K68" s="63"/>
      <c r="L68" s="60"/>
      <c r="M68" s="48"/>
      <c r="O68" s="62"/>
    </row>
    <row r="69" spans="1:15" ht="14.1" customHeight="1" x14ac:dyDescent="0.2">
      <c r="A69" s="51" t="s">
        <v>168</v>
      </c>
      <c r="B69" s="52">
        <f t="shared" si="31"/>
        <v>1114.8706666666667</v>
      </c>
      <c r="C69" s="53">
        <f t="shared" si="32"/>
        <v>350.59</v>
      </c>
      <c r="D69" s="54">
        <f t="shared" si="33"/>
        <v>89.345000000000013</v>
      </c>
      <c r="E69" s="55">
        <f t="shared" si="34"/>
        <v>1554.8056666666666</v>
      </c>
      <c r="F69" s="53">
        <f t="shared" si="36"/>
        <v>16723.060000000001</v>
      </c>
      <c r="G69" s="56">
        <f t="shared" si="37"/>
        <v>4207.08</v>
      </c>
      <c r="H69" s="57">
        <f t="shared" si="35"/>
        <v>1072.1400000000001</v>
      </c>
      <c r="I69" s="53">
        <f>$I$62</f>
        <v>381.79</v>
      </c>
      <c r="J69" s="58">
        <f>SUM($F$62:$I$62)</f>
        <v>22384.07</v>
      </c>
      <c r="K69" s="63"/>
      <c r="L69" s="60"/>
      <c r="M69" s="48"/>
      <c r="O69" s="62"/>
    </row>
    <row r="70" spans="1:15" ht="14.1" customHeight="1" x14ac:dyDescent="0.2">
      <c r="A70" s="51" t="s">
        <v>169</v>
      </c>
      <c r="B70" s="52">
        <f t="shared" si="31"/>
        <v>1114.8706666666667</v>
      </c>
      <c r="C70" s="53">
        <f t="shared" si="32"/>
        <v>350.59</v>
      </c>
      <c r="D70" s="54">
        <f t="shared" si="33"/>
        <v>89.345000000000013</v>
      </c>
      <c r="E70" s="55">
        <f t="shared" si="34"/>
        <v>1554.8056666666666</v>
      </c>
      <c r="F70" s="53">
        <f t="shared" si="36"/>
        <v>16723.060000000001</v>
      </c>
      <c r="G70" s="56">
        <f t="shared" si="37"/>
        <v>4207.08</v>
      </c>
      <c r="H70" s="57">
        <f t="shared" si="35"/>
        <v>1072.1400000000001</v>
      </c>
      <c r="I70" s="53">
        <f>$I$32</f>
        <v>572.67999999999995</v>
      </c>
      <c r="J70" s="58">
        <f>SUM($F$59:$I$59)</f>
        <v>22574.959999999999</v>
      </c>
      <c r="K70" s="63"/>
      <c r="L70" s="60"/>
      <c r="M70" s="48"/>
      <c r="O70" s="62"/>
    </row>
    <row r="71" spans="1:15" ht="14.1" customHeight="1" x14ac:dyDescent="0.2">
      <c r="A71" s="51" t="s">
        <v>170</v>
      </c>
      <c r="B71" s="52">
        <f t="shared" si="31"/>
        <v>1114.8706666666667</v>
      </c>
      <c r="C71" s="53">
        <f t="shared" si="32"/>
        <v>350.59</v>
      </c>
      <c r="D71" s="54">
        <f t="shared" si="33"/>
        <v>89.345000000000013</v>
      </c>
      <c r="E71" s="55">
        <f t="shared" si="34"/>
        <v>1554.8056666666666</v>
      </c>
      <c r="F71" s="53">
        <f t="shared" si="36"/>
        <v>16723.060000000001</v>
      </c>
      <c r="G71" s="56">
        <f t="shared" si="37"/>
        <v>4207.08</v>
      </c>
      <c r="H71" s="57">
        <f t="shared" si="35"/>
        <v>1072.1400000000001</v>
      </c>
      <c r="I71" s="53">
        <f>$I$32</f>
        <v>572.67999999999995</v>
      </c>
      <c r="J71" s="58">
        <f>SUM($F$59:$I$59)</f>
        <v>22574.959999999999</v>
      </c>
      <c r="K71" s="63"/>
      <c r="L71" s="60"/>
      <c r="M71" s="48"/>
      <c r="O71" s="62"/>
    </row>
    <row r="72" spans="1:15" ht="14.1" customHeight="1" x14ac:dyDescent="0.2">
      <c r="A72" s="51" t="s">
        <v>171</v>
      </c>
      <c r="B72" s="52">
        <f t="shared" si="31"/>
        <v>1114.8706666666667</v>
      </c>
      <c r="C72" s="53">
        <f t="shared" si="32"/>
        <v>350.59</v>
      </c>
      <c r="D72" s="54">
        <f t="shared" si="33"/>
        <v>89.345000000000013</v>
      </c>
      <c r="E72" s="55">
        <f t="shared" si="34"/>
        <v>1554.8056666666666</v>
      </c>
      <c r="F72" s="53">
        <f t="shared" si="36"/>
        <v>16723.060000000001</v>
      </c>
      <c r="G72" s="56">
        <f t="shared" si="37"/>
        <v>4207.08</v>
      </c>
      <c r="H72" s="57">
        <f t="shared" si="35"/>
        <v>1072.1400000000001</v>
      </c>
      <c r="I72" s="53">
        <f>$I$62</f>
        <v>381.79</v>
      </c>
      <c r="J72" s="58">
        <f>SUM($F$62:$I$62)</f>
        <v>22384.07</v>
      </c>
      <c r="K72" s="63"/>
      <c r="L72" s="60"/>
      <c r="M72" s="48"/>
      <c r="O72" s="62"/>
    </row>
    <row r="73" spans="1:15" ht="14.1" customHeight="1" x14ac:dyDescent="0.2">
      <c r="A73" s="51" t="s">
        <v>172</v>
      </c>
      <c r="B73" s="52">
        <f t="shared" si="31"/>
        <v>1114.8706666666667</v>
      </c>
      <c r="C73" s="53">
        <f t="shared" si="32"/>
        <v>350.59</v>
      </c>
      <c r="D73" s="54">
        <f t="shared" si="33"/>
        <v>89.345000000000013</v>
      </c>
      <c r="E73" s="55">
        <f t="shared" si="34"/>
        <v>1554.8056666666666</v>
      </c>
      <c r="F73" s="53">
        <f t="shared" si="36"/>
        <v>16723.060000000001</v>
      </c>
      <c r="G73" s="56">
        <f t="shared" si="37"/>
        <v>4207.08</v>
      </c>
      <c r="H73" s="57">
        <f t="shared" si="35"/>
        <v>1072.1400000000001</v>
      </c>
      <c r="I73" s="53">
        <f>$I$32</f>
        <v>572.67999999999995</v>
      </c>
      <c r="J73" s="58">
        <f>SUM($F$59:$I$59)</f>
        <v>22574.959999999999</v>
      </c>
      <c r="K73" s="63"/>
      <c r="L73" s="60"/>
      <c r="M73" s="48"/>
      <c r="O73" s="62"/>
    </row>
    <row r="74" spans="1:15" ht="14.1" customHeight="1" x14ac:dyDescent="0.2">
      <c r="A74" s="51" t="s">
        <v>173</v>
      </c>
      <c r="B74" s="52">
        <f t="shared" si="31"/>
        <v>1114.8706666666667</v>
      </c>
      <c r="C74" s="53">
        <f t="shared" si="32"/>
        <v>350.59</v>
      </c>
      <c r="D74" s="54">
        <f t="shared" si="33"/>
        <v>89.345000000000013</v>
      </c>
      <c r="E74" s="55">
        <f t="shared" si="34"/>
        <v>1554.8056666666666</v>
      </c>
      <c r="F74" s="53">
        <f t="shared" si="36"/>
        <v>16723.060000000001</v>
      </c>
      <c r="G74" s="56">
        <f t="shared" si="37"/>
        <v>4207.08</v>
      </c>
      <c r="H74" s="57">
        <f t="shared" si="35"/>
        <v>1072.1400000000001</v>
      </c>
      <c r="I74" s="53">
        <f>$I$4</f>
        <v>286.35000000000002</v>
      </c>
      <c r="J74" s="58">
        <f>SUM($F$74:$I$74)</f>
        <v>22288.629999999997</v>
      </c>
      <c r="K74" s="63"/>
      <c r="L74" s="60"/>
      <c r="M74" s="48"/>
      <c r="O74" s="62"/>
    </row>
    <row r="75" spans="1:15" ht="14.1" customHeight="1" x14ac:dyDescent="0.2">
      <c r="A75" s="51" t="s">
        <v>174</v>
      </c>
      <c r="B75" s="52">
        <f t="shared" si="31"/>
        <v>1114.8706666666667</v>
      </c>
      <c r="C75" s="53">
        <f t="shared" si="32"/>
        <v>350.59</v>
      </c>
      <c r="D75" s="54">
        <f t="shared" si="33"/>
        <v>89.345000000000013</v>
      </c>
      <c r="E75" s="55">
        <f t="shared" si="34"/>
        <v>1554.8056666666666</v>
      </c>
      <c r="F75" s="53">
        <f t="shared" si="36"/>
        <v>16723.060000000001</v>
      </c>
      <c r="G75" s="56">
        <f t="shared" si="37"/>
        <v>4207.08</v>
      </c>
      <c r="H75" s="57">
        <f t="shared" si="35"/>
        <v>1072.1400000000001</v>
      </c>
      <c r="I75" s="53">
        <f>$I$74</f>
        <v>286.35000000000002</v>
      </c>
      <c r="J75" s="58">
        <f>SUM($F$74:$I$74)</f>
        <v>22288.629999999997</v>
      </c>
      <c r="K75" s="63"/>
      <c r="L75" s="60"/>
      <c r="M75" s="48"/>
      <c r="O75" s="62"/>
    </row>
    <row r="76" spans="1:15" ht="14.1" customHeight="1" x14ac:dyDescent="0.2">
      <c r="A76" s="51"/>
      <c r="B76" s="66"/>
      <c r="C76" s="66"/>
      <c r="D76" s="67"/>
      <c r="E76" s="68"/>
      <c r="F76" s="60"/>
      <c r="G76" s="81"/>
      <c r="H76" s="67"/>
      <c r="I76" s="72"/>
      <c r="J76" s="71"/>
      <c r="K76" s="63"/>
      <c r="L76" s="60"/>
      <c r="M76" s="48"/>
      <c r="O76" s="62"/>
    </row>
    <row r="77" spans="1:15" ht="14.1" customHeight="1" x14ac:dyDescent="0.2">
      <c r="A77" s="73" t="s">
        <v>99</v>
      </c>
      <c r="B77" s="74" t="s">
        <v>4</v>
      </c>
      <c r="C77" s="74" t="s">
        <v>100</v>
      </c>
      <c r="D77" s="74" t="s">
        <v>101</v>
      </c>
      <c r="E77" s="74" t="s">
        <v>80</v>
      </c>
      <c r="F77" s="74" t="s">
        <v>4</v>
      </c>
      <c r="G77" s="74" t="s">
        <v>100</v>
      </c>
      <c r="H77" s="74" t="s">
        <v>101</v>
      </c>
      <c r="I77" s="74" t="s">
        <v>102</v>
      </c>
      <c r="J77" s="74" t="s">
        <v>80</v>
      </c>
      <c r="K77" s="74" t="s">
        <v>103</v>
      </c>
      <c r="L77" s="74" t="s">
        <v>104</v>
      </c>
      <c r="M77" s="48"/>
      <c r="O77" s="62"/>
    </row>
    <row r="78" spans="1:15" ht="14.1" customHeight="1" x14ac:dyDescent="0.2">
      <c r="A78" s="73" t="s">
        <v>175</v>
      </c>
      <c r="B78" s="74" t="s">
        <v>106</v>
      </c>
      <c r="C78" s="74" t="s">
        <v>106</v>
      </c>
      <c r="D78" s="74" t="s">
        <v>106</v>
      </c>
      <c r="E78" s="74" t="s">
        <v>106</v>
      </c>
      <c r="F78" s="74" t="s">
        <v>107</v>
      </c>
      <c r="G78" s="74" t="s">
        <v>107</v>
      </c>
      <c r="H78" s="74" t="s">
        <v>107</v>
      </c>
      <c r="I78" s="74" t="s">
        <v>107</v>
      </c>
      <c r="J78" s="74" t="s">
        <v>107</v>
      </c>
      <c r="K78" s="74">
        <f>K3</f>
        <v>2022</v>
      </c>
      <c r="L78" s="74" t="s">
        <v>108</v>
      </c>
      <c r="M78" s="48"/>
      <c r="O78" s="62"/>
    </row>
    <row r="79" spans="1:15" ht="14.1" customHeight="1" x14ac:dyDescent="0.2">
      <c r="A79" s="82" t="s">
        <v>176</v>
      </c>
      <c r="B79" s="52">
        <f>$F$79/15</f>
        <v>1054.1680000000001</v>
      </c>
      <c r="C79" s="53">
        <f>G79/12</f>
        <v>308.53916666666663</v>
      </c>
      <c r="D79" s="54">
        <f>$H$4/12</f>
        <v>89.345000000000013</v>
      </c>
      <c r="E79" s="55">
        <f>SUM($B$79:$D$79)</f>
        <v>1452.0521666666668</v>
      </c>
      <c r="F79" s="53">
        <v>15812.52</v>
      </c>
      <c r="G79" s="56">
        <v>3702.47</v>
      </c>
      <c r="H79" s="57">
        <f>$D$4*12</f>
        <v>1072.1400000000001</v>
      </c>
      <c r="I79" s="53">
        <f>$I$32</f>
        <v>572.67999999999995</v>
      </c>
      <c r="J79" s="58">
        <f>SUM($F$79:$I$79)</f>
        <v>21159.81</v>
      </c>
      <c r="K79" s="77">
        <v>14.51</v>
      </c>
      <c r="L79" s="60">
        <v>0</v>
      </c>
      <c r="M79" s="48"/>
      <c r="O79" s="62"/>
    </row>
    <row r="80" spans="1:15" ht="14.1" customHeight="1" x14ac:dyDescent="0.2">
      <c r="A80" s="51" t="s">
        <v>177</v>
      </c>
      <c r="B80" s="52">
        <f t="shared" ref="B80:B81" si="38">$F$79/15</f>
        <v>1054.1680000000001</v>
      </c>
      <c r="C80" s="53">
        <f>$G$80/12</f>
        <v>216.18166666666664</v>
      </c>
      <c r="D80" s="54">
        <f t="shared" ref="D80:D81" si="39">$H$4/12</f>
        <v>89.345000000000013</v>
      </c>
      <c r="E80" s="55">
        <f>SUM($B$80:$D$80)</f>
        <v>1359.6946666666668</v>
      </c>
      <c r="F80" s="53">
        <f>$F$79</f>
        <v>15812.52</v>
      </c>
      <c r="G80" s="56">
        <v>2594.1799999999998</v>
      </c>
      <c r="H80" s="57">
        <f t="shared" ref="H80:H81" si="40">$D$4*12</f>
        <v>1072.1400000000001</v>
      </c>
      <c r="I80" s="53">
        <f>$I$32</f>
        <v>572.67999999999995</v>
      </c>
      <c r="J80" s="58">
        <f>SUM($F$80:$I$80)</f>
        <v>20051.52</v>
      </c>
      <c r="K80" s="63"/>
      <c r="L80" s="60"/>
      <c r="M80" s="48"/>
      <c r="O80" s="62"/>
    </row>
    <row r="81" spans="1:15" ht="14.1" customHeight="1" x14ac:dyDescent="0.2">
      <c r="A81" s="51" t="s">
        <v>178</v>
      </c>
      <c r="B81" s="52">
        <f t="shared" si="38"/>
        <v>1054.1680000000001</v>
      </c>
      <c r="C81" s="53">
        <f>$G$80/12</f>
        <v>216.18166666666664</v>
      </c>
      <c r="D81" s="54">
        <f t="shared" si="39"/>
        <v>89.345000000000013</v>
      </c>
      <c r="E81" s="55">
        <f>SUM($B$80:$D$80)</f>
        <v>1359.6946666666668</v>
      </c>
      <c r="F81" s="53">
        <f>$F$79</f>
        <v>15812.52</v>
      </c>
      <c r="G81" s="56">
        <f>$G$80</f>
        <v>2594.1799999999998</v>
      </c>
      <c r="H81" s="57">
        <f t="shared" si="40"/>
        <v>1072.1400000000001</v>
      </c>
      <c r="I81" s="53">
        <f>$I$32</f>
        <v>572.67999999999995</v>
      </c>
      <c r="J81" s="58">
        <f>SUM($F$80:$I$80)</f>
        <v>20051.52</v>
      </c>
      <c r="K81" s="63"/>
      <c r="L81" s="60"/>
      <c r="M81" s="48"/>
      <c r="O81" s="62"/>
    </row>
    <row r="82" spans="1:15" ht="14.1" customHeight="1" thickBot="1" x14ac:dyDescent="0.25">
      <c r="A82" s="83"/>
      <c r="B82" s="70"/>
      <c r="C82" s="84"/>
      <c r="D82" s="67"/>
      <c r="E82" s="68"/>
      <c r="F82" s="70"/>
      <c r="G82" s="85"/>
      <c r="H82" s="70"/>
      <c r="I82" s="70"/>
      <c r="J82" s="79"/>
      <c r="K82" s="84"/>
      <c r="L82" s="60"/>
      <c r="M82" s="48"/>
    </row>
    <row r="83" spans="1:15" ht="14.1" customHeight="1" thickBot="1" x14ac:dyDescent="0.25">
      <c r="A83" s="86" t="s">
        <v>179</v>
      </c>
      <c r="B83" s="87">
        <v>0</v>
      </c>
      <c r="C83" s="88"/>
      <c r="D83" s="67"/>
      <c r="E83" s="68"/>
      <c r="F83" s="70"/>
      <c r="G83" s="85"/>
      <c r="H83" s="70"/>
      <c r="I83" s="70"/>
      <c r="J83" s="79"/>
      <c r="K83" s="84"/>
      <c r="L83" s="67"/>
      <c r="M83" s="48"/>
    </row>
    <row r="84" spans="1:15" ht="14.1" customHeight="1" x14ac:dyDescent="0.2">
      <c r="A84" s="89" t="s">
        <v>180</v>
      </c>
      <c r="B84" s="50" t="s">
        <v>181</v>
      </c>
      <c r="C84" s="90" t="s">
        <v>182</v>
      </c>
      <c r="D84" s="67"/>
      <c r="E84" s="91" t="s">
        <v>183</v>
      </c>
      <c r="F84" s="92" t="s">
        <v>184</v>
      </c>
      <c r="G84" s="92"/>
      <c r="H84" s="92"/>
      <c r="I84" s="92"/>
      <c r="J84" s="93"/>
      <c r="K84" s="94"/>
      <c r="L84" s="67"/>
      <c r="M84" s="48"/>
    </row>
    <row r="85" spans="1:15" ht="14.1" customHeight="1" thickBot="1" x14ac:dyDescent="0.25">
      <c r="A85" s="95" t="s">
        <v>185</v>
      </c>
      <c r="B85" s="96">
        <v>528.65729999999996</v>
      </c>
      <c r="C85" s="97">
        <f>$B$85*12</f>
        <v>6343.8876</v>
      </c>
      <c r="D85" s="98"/>
      <c r="E85" s="99" t="s">
        <v>186</v>
      </c>
      <c r="F85" s="100" t="s">
        <v>187</v>
      </c>
      <c r="G85" s="100"/>
      <c r="H85" s="100"/>
      <c r="I85" s="100"/>
      <c r="J85" s="101"/>
      <c r="K85" s="102"/>
      <c r="L85" s="67"/>
      <c r="M85" s="48"/>
    </row>
    <row r="86" spans="1:15" ht="14.1" customHeight="1" thickBot="1" x14ac:dyDescent="0.25">
      <c r="A86" s="103" t="s">
        <v>188</v>
      </c>
      <c r="B86" s="96">
        <v>253.30590000000001</v>
      </c>
      <c r="C86" s="97">
        <f>B86*12</f>
        <v>3039.6707999999999</v>
      </c>
      <c r="D86" s="98"/>
      <c r="E86" s="68"/>
      <c r="F86" s="84"/>
      <c r="G86" s="85"/>
      <c r="H86" s="70"/>
      <c r="I86" s="70"/>
      <c r="J86" s="79"/>
      <c r="K86" s="84"/>
      <c r="L86" s="67"/>
      <c r="M86" s="48"/>
    </row>
    <row r="87" spans="1:15" ht="14.1" customHeight="1" thickTop="1" x14ac:dyDescent="0.2">
      <c r="A87" s="103" t="s">
        <v>189</v>
      </c>
      <c r="B87" s="96">
        <v>283.31054999999998</v>
      </c>
      <c r="C87" s="97">
        <f>$B$87*12</f>
        <v>3399.7266</v>
      </c>
      <c r="D87" s="98"/>
      <c r="E87" s="68"/>
      <c r="F87" s="84"/>
      <c r="G87" s="104" t="s">
        <v>190</v>
      </c>
      <c r="H87" s="105"/>
      <c r="I87" s="70"/>
      <c r="J87" s="79"/>
      <c r="K87" s="84"/>
      <c r="L87" s="67"/>
      <c r="M87" s="48"/>
    </row>
    <row r="88" spans="1:15" ht="14.1" customHeight="1" thickBot="1" x14ac:dyDescent="0.25">
      <c r="A88" s="106" t="s">
        <v>191</v>
      </c>
      <c r="B88" s="107">
        <v>198.2439</v>
      </c>
      <c r="C88" s="108">
        <f>B88*12</f>
        <v>2378.9268000000002</v>
      </c>
      <c r="D88" s="98"/>
      <c r="E88" s="68"/>
      <c r="F88" s="84"/>
      <c r="G88" s="109" t="s">
        <v>62</v>
      </c>
      <c r="H88" s="110">
        <v>1072.1400000000001</v>
      </c>
      <c r="I88" s="70"/>
      <c r="J88" s="79"/>
      <c r="K88" s="84"/>
      <c r="L88" s="67"/>
      <c r="M88" s="48"/>
    </row>
    <row r="89" spans="1:15" ht="14.1" customHeight="1" thickBot="1" x14ac:dyDescent="0.25">
      <c r="A89" s="84"/>
      <c r="B89" s="84"/>
      <c r="C89" s="84"/>
      <c r="D89" s="67"/>
      <c r="E89" s="68"/>
      <c r="F89" s="84"/>
      <c r="G89" s="109" t="s">
        <v>192</v>
      </c>
      <c r="H89" s="110">
        <f>$H$88/3</f>
        <v>357.38000000000005</v>
      </c>
      <c r="I89" s="70"/>
      <c r="J89" s="79"/>
      <c r="K89" s="84"/>
      <c r="L89" s="67"/>
      <c r="M89" s="48"/>
    </row>
    <row r="90" spans="1:15" ht="14.1" customHeight="1" x14ac:dyDescent="0.2">
      <c r="A90" s="86" t="s">
        <v>193</v>
      </c>
      <c r="B90" s="111"/>
      <c r="C90" s="112" t="s">
        <v>194</v>
      </c>
      <c r="D90" s="113" t="s">
        <v>195</v>
      </c>
      <c r="E90" s="114" t="s">
        <v>196</v>
      </c>
      <c r="F90" s="70"/>
      <c r="G90" s="109" t="s">
        <v>197</v>
      </c>
      <c r="H90" s="110">
        <f t="shared" ref="H90:H91" si="41">$H$88/3</f>
        <v>357.38000000000005</v>
      </c>
      <c r="I90" s="70"/>
      <c r="J90" s="79"/>
      <c r="K90" s="84"/>
      <c r="L90" s="67"/>
      <c r="M90" s="48"/>
    </row>
    <row r="91" spans="1:15" ht="14.1" customHeight="1" thickBot="1" x14ac:dyDescent="0.25">
      <c r="A91" s="115"/>
      <c r="B91" s="70"/>
      <c r="C91" s="84"/>
      <c r="D91" s="67"/>
      <c r="E91" s="116"/>
      <c r="F91" s="70"/>
      <c r="G91" s="117" t="s">
        <v>198</v>
      </c>
      <c r="H91" s="110">
        <f t="shared" si="41"/>
        <v>357.38000000000005</v>
      </c>
      <c r="I91" s="70"/>
      <c r="J91" s="79"/>
      <c r="K91" s="84"/>
      <c r="L91" s="67"/>
      <c r="M91" s="48"/>
    </row>
    <row r="92" spans="1:15" ht="14.1" customHeight="1" thickTop="1" thickBot="1" x14ac:dyDescent="0.25">
      <c r="A92" s="95" t="s">
        <v>199</v>
      </c>
      <c r="B92" s="70"/>
      <c r="C92" s="118">
        <v>155.37</v>
      </c>
      <c r="D92" s="119">
        <v>0</v>
      </c>
      <c r="E92" s="120">
        <v>3.24</v>
      </c>
      <c r="F92" s="78"/>
      <c r="G92" s="121"/>
      <c r="H92" s="78"/>
      <c r="I92" s="70"/>
      <c r="J92" s="79"/>
      <c r="K92" s="84"/>
      <c r="L92" s="67"/>
      <c r="M92" s="48"/>
    </row>
    <row r="93" spans="1:15" ht="14.1" customHeight="1" thickTop="1" x14ac:dyDescent="0.2">
      <c r="A93" s="95" t="s">
        <v>200</v>
      </c>
      <c r="B93" s="70"/>
      <c r="C93" s="70" t="s">
        <v>201</v>
      </c>
      <c r="D93" s="122"/>
      <c r="E93" s="116"/>
      <c r="F93" s="70"/>
      <c r="G93" s="186" t="s">
        <v>202</v>
      </c>
      <c r="H93" s="187"/>
      <c r="I93" s="188"/>
      <c r="J93" s="79"/>
      <c r="K93" s="84"/>
      <c r="L93" s="67"/>
      <c r="M93" s="48"/>
    </row>
    <row r="94" spans="1:15" ht="14.1" customHeight="1" x14ac:dyDescent="0.2">
      <c r="A94" s="95" t="s">
        <v>203</v>
      </c>
      <c r="B94" s="70"/>
      <c r="C94" s="84"/>
      <c r="D94" s="122"/>
      <c r="E94" s="116"/>
      <c r="F94" s="70"/>
      <c r="G94" s="109" t="s">
        <v>204</v>
      </c>
      <c r="H94" s="70"/>
      <c r="I94" s="110">
        <v>1714.25</v>
      </c>
      <c r="J94" s="79"/>
      <c r="K94" s="84"/>
      <c r="L94" s="67"/>
      <c r="M94" s="48"/>
    </row>
    <row r="95" spans="1:15" ht="14.1" customHeight="1" x14ac:dyDescent="0.2">
      <c r="A95" s="123" t="s">
        <v>205</v>
      </c>
      <c r="B95" s="44" t="s">
        <v>206</v>
      </c>
      <c r="C95" s="118">
        <v>37.19</v>
      </c>
      <c r="D95" s="124">
        <v>0</v>
      </c>
      <c r="E95" s="116"/>
      <c r="F95" s="70"/>
      <c r="G95" s="109" t="s">
        <v>207</v>
      </c>
      <c r="H95" s="70"/>
      <c r="I95" s="125">
        <v>31.83</v>
      </c>
      <c r="J95" s="79"/>
      <c r="K95" s="84"/>
      <c r="L95" s="67"/>
      <c r="M95" s="48"/>
    </row>
    <row r="96" spans="1:15" ht="14.1" customHeight="1" thickBot="1" x14ac:dyDescent="0.25">
      <c r="A96" s="123" t="s">
        <v>208</v>
      </c>
      <c r="B96" s="44" t="s">
        <v>209</v>
      </c>
      <c r="C96" s="126">
        <v>74.400000000000006</v>
      </c>
      <c r="D96" s="124">
        <v>0</v>
      </c>
      <c r="E96" s="116"/>
      <c r="F96" s="70"/>
      <c r="G96" s="117" t="s">
        <v>210</v>
      </c>
      <c r="H96" s="127"/>
      <c r="I96" s="128">
        <v>460</v>
      </c>
      <c r="J96" s="79"/>
      <c r="K96" s="84"/>
      <c r="L96" s="67"/>
      <c r="M96" s="48"/>
    </row>
    <row r="97" spans="1:13" ht="14.1" customHeight="1" thickTop="1" x14ac:dyDescent="0.2">
      <c r="A97" s="123" t="s">
        <v>211</v>
      </c>
      <c r="B97" s="44" t="s">
        <v>209</v>
      </c>
      <c r="C97" s="118">
        <v>89.31</v>
      </c>
      <c r="D97" s="124">
        <v>0</v>
      </c>
      <c r="E97" s="116"/>
      <c r="F97" s="70"/>
      <c r="G97" s="85"/>
      <c r="H97" s="70"/>
      <c r="I97" s="70"/>
      <c r="J97" s="79"/>
      <c r="K97" s="84"/>
      <c r="L97" s="67"/>
      <c r="M97" s="48"/>
    </row>
    <row r="98" spans="1:13" ht="14.1" customHeight="1" x14ac:dyDescent="0.2">
      <c r="A98" s="95" t="s">
        <v>212</v>
      </c>
      <c r="B98" s="70"/>
      <c r="C98" s="84" t="s">
        <v>213</v>
      </c>
      <c r="D98" s="67"/>
      <c r="E98" s="116"/>
      <c r="F98" s="70"/>
      <c r="G98" s="129" t="s">
        <v>266</v>
      </c>
      <c r="H98" s="130"/>
      <c r="I98" s="130"/>
      <c r="J98" s="131"/>
      <c r="K98" s="132"/>
      <c r="L98" s="67"/>
      <c r="M98" s="48"/>
    </row>
    <row r="99" spans="1:13" ht="14.1" customHeight="1" thickBot="1" x14ac:dyDescent="0.25">
      <c r="A99" s="133" t="s">
        <v>214</v>
      </c>
      <c r="B99" s="134"/>
      <c r="C99" s="135">
        <v>214.93</v>
      </c>
      <c r="D99" s="136"/>
      <c r="E99" s="137"/>
      <c r="F99" s="70"/>
      <c r="G99" s="85"/>
      <c r="H99" s="70"/>
      <c r="I99" s="70"/>
      <c r="J99" s="79"/>
      <c r="K99" s="84"/>
      <c r="L99" s="67"/>
      <c r="M99" s="48"/>
    </row>
    <row r="100" spans="1:13" ht="14.1" customHeight="1" x14ac:dyDescent="0.2">
      <c r="A100" s="138"/>
      <c r="B100" s="139"/>
      <c r="C100" s="140"/>
      <c r="D100" s="141"/>
      <c r="E100" s="142"/>
      <c r="F100" s="139"/>
      <c r="G100" s="143"/>
      <c r="H100" s="139"/>
      <c r="I100" s="139"/>
      <c r="J100" s="144"/>
      <c r="K100" s="140"/>
      <c r="L100" s="141"/>
    </row>
    <row r="104" spans="1:13" ht="14.1" customHeight="1" x14ac:dyDescent="0.2">
      <c r="B104" s="146"/>
      <c r="C104" s="189" t="s">
        <v>215</v>
      </c>
      <c r="D104" s="189"/>
      <c r="E104" s="189"/>
      <c r="F104" s="189"/>
      <c r="G104" s="189"/>
      <c r="H104" s="189"/>
      <c r="I104" s="189"/>
    </row>
    <row r="105" spans="1:13" ht="14.1" customHeight="1" x14ac:dyDescent="0.2">
      <c r="B105" s="146"/>
      <c r="C105" s="189" t="s">
        <v>67</v>
      </c>
      <c r="D105" s="189"/>
      <c r="E105" s="189"/>
      <c r="F105" s="189"/>
      <c r="G105" s="189"/>
      <c r="H105" s="189"/>
      <c r="I105" s="189"/>
    </row>
    <row r="106" spans="1:13" ht="14.1" customHeight="1" x14ac:dyDescent="0.2">
      <c r="B106" s="146"/>
      <c r="C106" s="150" t="s">
        <v>68</v>
      </c>
      <c r="D106" s="151" t="s">
        <v>69</v>
      </c>
      <c r="E106" s="151" t="s">
        <v>70</v>
      </c>
      <c r="F106" s="151" t="s">
        <v>71</v>
      </c>
      <c r="G106" s="151" t="s">
        <v>72</v>
      </c>
      <c r="H106" s="151" t="s">
        <v>73</v>
      </c>
      <c r="I106" s="150"/>
    </row>
    <row r="107" spans="1:13" ht="23.25" customHeight="1" x14ac:dyDescent="0.2">
      <c r="B107" s="146"/>
      <c r="C107" s="152" t="s">
        <v>74</v>
      </c>
      <c r="D107" s="152" t="s">
        <v>75</v>
      </c>
      <c r="E107" s="152" t="s">
        <v>76</v>
      </c>
      <c r="F107" s="152" t="s">
        <v>77</v>
      </c>
      <c r="G107" s="152" t="s">
        <v>78</v>
      </c>
      <c r="H107" s="152" t="s">
        <v>79</v>
      </c>
      <c r="I107" s="150" t="s">
        <v>80</v>
      </c>
    </row>
    <row r="108" spans="1:13" ht="14.1" customHeight="1" x14ac:dyDescent="0.2">
      <c r="B108" s="146"/>
      <c r="C108" s="150" t="s">
        <v>216</v>
      </c>
      <c r="D108" s="150">
        <v>59</v>
      </c>
      <c r="E108" s="150">
        <v>92</v>
      </c>
      <c r="F108" s="150">
        <v>92</v>
      </c>
      <c r="G108" s="150">
        <v>61</v>
      </c>
      <c r="H108" s="150">
        <v>61</v>
      </c>
      <c r="I108" s="150">
        <f>SUM(D108:H108)</f>
        <v>365</v>
      </c>
    </row>
    <row r="109" spans="1:13" ht="14.1" customHeight="1" x14ac:dyDescent="0.2">
      <c r="B109" s="190" t="s">
        <v>217</v>
      </c>
      <c r="C109" s="153" t="s">
        <v>218</v>
      </c>
      <c r="D109" s="154">
        <f>I109*$D$108/$I$108</f>
        <v>875.63272060356178</v>
      </c>
      <c r="E109" s="154">
        <f>I109*$E$108/$I$108</f>
        <v>1365.3933948394522</v>
      </c>
      <c r="F109" s="154">
        <f>I109*$F$108/$I$108</f>
        <v>1365.3933948394522</v>
      </c>
      <c r="G109" s="154">
        <f>I109*$G$108/$I$108</f>
        <v>905.31518570876722</v>
      </c>
      <c r="H109" s="154">
        <f>I109*H108/I108</f>
        <v>905.31518570876722</v>
      </c>
      <c r="I109" s="155">
        <v>5417.0498817000007</v>
      </c>
    </row>
    <row r="110" spans="1:13" ht="14.1" customHeight="1" x14ac:dyDescent="0.2">
      <c r="B110" s="190"/>
      <c r="C110" s="153" t="s">
        <v>219</v>
      </c>
      <c r="D110" s="154">
        <f t="shared" ref="D110:D150" si="42">I110*$D$108/$I$108</f>
        <v>875.63272060356178</v>
      </c>
      <c r="E110" s="154">
        <f t="shared" ref="E110:E150" si="43">I110*$E$108/$I$108</f>
        <v>1365.3933948394522</v>
      </c>
      <c r="F110" s="154">
        <f t="shared" ref="F110:F150" si="44">I110*$F$108/$I$108</f>
        <v>1365.3933948394522</v>
      </c>
      <c r="G110" s="154">
        <f t="shared" ref="G110:G150" si="45">I110*$G$108/$I$108</f>
        <v>905.31518570876722</v>
      </c>
      <c r="H110" s="154">
        <f t="shared" ref="H110:H150" si="46">I110*H109/I109</f>
        <v>905.31518570876722</v>
      </c>
      <c r="I110" s="155">
        <v>5417.0498817000007</v>
      </c>
    </row>
    <row r="111" spans="1:13" ht="14.1" customHeight="1" x14ac:dyDescent="0.2">
      <c r="B111" s="190"/>
      <c r="C111" s="153" t="s">
        <v>220</v>
      </c>
      <c r="D111" s="154">
        <f t="shared" si="42"/>
        <v>875.63272060356178</v>
      </c>
      <c r="E111" s="154">
        <f t="shared" si="43"/>
        <v>1365.3933948394522</v>
      </c>
      <c r="F111" s="154">
        <f t="shared" si="44"/>
        <v>1365.3933948394522</v>
      </c>
      <c r="G111" s="154">
        <f t="shared" si="45"/>
        <v>905.31518570876722</v>
      </c>
      <c r="H111" s="154">
        <f t="shared" si="46"/>
        <v>905.31518570876722</v>
      </c>
      <c r="I111" s="155">
        <v>5417.0498817000007</v>
      </c>
    </row>
    <row r="112" spans="1:13" ht="14.1" customHeight="1" x14ac:dyDescent="0.2">
      <c r="B112" s="190"/>
      <c r="C112" s="153" t="s">
        <v>221</v>
      </c>
      <c r="D112" s="154">
        <v>736.07</v>
      </c>
      <c r="E112" s="154">
        <f t="shared" si="43"/>
        <v>1147.7584010958903</v>
      </c>
      <c r="F112" s="154">
        <f t="shared" si="44"/>
        <v>1147.7584010958903</v>
      </c>
      <c r="G112" s="154">
        <f t="shared" si="45"/>
        <v>761.0137224657534</v>
      </c>
      <c r="H112" s="154">
        <f t="shared" si="46"/>
        <v>761.01372246575352</v>
      </c>
      <c r="I112" s="156">
        <v>4553.6067000000003</v>
      </c>
    </row>
    <row r="113" spans="2:9" ht="14.1" customHeight="1" x14ac:dyDescent="0.2">
      <c r="B113" s="190"/>
      <c r="C113" s="153" t="s">
        <v>222</v>
      </c>
      <c r="D113" s="154">
        <v>736.07</v>
      </c>
      <c r="E113" s="154">
        <f t="shared" si="43"/>
        <v>1147.7584010958903</v>
      </c>
      <c r="F113" s="154">
        <f t="shared" si="44"/>
        <v>1147.7584010958903</v>
      </c>
      <c r="G113" s="154">
        <f t="shared" si="45"/>
        <v>761.0137224657534</v>
      </c>
      <c r="H113" s="154">
        <f t="shared" si="46"/>
        <v>761.01372246575352</v>
      </c>
      <c r="I113" s="156">
        <v>4553.6067000000003</v>
      </c>
    </row>
    <row r="114" spans="2:9" ht="14.1" customHeight="1" x14ac:dyDescent="0.2">
      <c r="B114" s="190"/>
      <c r="C114" s="153" t="s">
        <v>223</v>
      </c>
      <c r="D114" s="154">
        <v>736.07</v>
      </c>
      <c r="E114" s="154">
        <f t="shared" si="43"/>
        <v>1147.7584010958903</v>
      </c>
      <c r="F114" s="154">
        <f t="shared" si="44"/>
        <v>1147.7584010958903</v>
      </c>
      <c r="G114" s="154">
        <f t="shared" si="45"/>
        <v>761.0137224657534</v>
      </c>
      <c r="H114" s="154">
        <f t="shared" si="46"/>
        <v>761.01372246575352</v>
      </c>
      <c r="I114" s="156">
        <v>4553.6067000000003</v>
      </c>
    </row>
    <row r="115" spans="2:9" ht="14.1" customHeight="1" x14ac:dyDescent="0.2">
      <c r="B115" s="190"/>
      <c r="C115" s="153" t="s">
        <v>224</v>
      </c>
      <c r="D115" s="154">
        <v>736.07</v>
      </c>
      <c r="E115" s="154">
        <f t="shared" si="43"/>
        <v>1147.7584010958903</v>
      </c>
      <c r="F115" s="154">
        <f t="shared" si="44"/>
        <v>1147.7584010958903</v>
      </c>
      <c r="G115" s="154">
        <f t="shared" si="45"/>
        <v>761.0137224657534</v>
      </c>
      <c r="H115" s="154">
        <f t="shared" si="46"/>
        <v>761.01372246575352</v>
      </c>
      <c r="I115" s="156">
        <v>4553.6067000000003</v>
      </c>
    </row>
    <row r="116" spans="2:9" ht="14.1" customHeight="1" x14ac:dyDescent="0.2">
      <c r="B116" s="190" t="s">
        <v>225</v>
      </c>
      <c r="C116" s="153" t="s">
        <v>226</v>
      </c>
      <c r="D116" s="154">
        <f t="shared" si="42"/>
        <v>661.48213698630127</v>
      </c>
      <c r="E116" s="154">
        <f t="shared" si="43"/>
        <v>1031.4636712328768</v>
      </c>
      <c r="F116" s="154">
        <f t="shared" si="44"/>
        <v>1031.4636712328768</v>
      </c>
      <c r="G116" s="154">
        <f t="shared" si="45"/>
        <v>683.90526027397254</v>
      </c>
      <c r="H116" s="154">
        <f t="shared" si="46"/>
        <v>683.90526027397254</v>
      </c>
      <c r="I116" s="156">
        <v>4092.22</v>
      </c>
    </row>
    <row r="117" spans="2:9" ht="14.1" customHeight="1" x14ac:dyDescent="0.2">
      <c r="B117" s="190"/>
      <c r="C117" s="153" t="s">
        <v>227</v>
      </c>
      <c r="D117" s="154">
        <f t="shared" si="42"/>
        <v>661.48213698630127</v>
      </c>
      <c r="E117" s="154">
        <f t="shared" si="43"/>
        <v>1031.4636712328768</v>
      </c>
      <c r="F117" s="154">
        <f t="shared" si="44"/>
        <v>1031.4636712328768</v>
      </c>
      <c r="G117" s="154">
        <f t="shared" si="45"/>
        <v>683.90526027397254</v>
      </c>
      <c r="H117" s="154">
        <f t="shared" si="46"/>
        <v>683.90526027397254</v>
      </c>
      <c r="I117" s="156">
        <v>4092.22</v>
      </c>
    </row>
    <row r="118" spans="2:9" ht="14.1" customHeight="1" x14ac:dyDescent="0.2">
      <c r="B118" s="190"/>
      <c r="C118" s="153" t="s">
        <v>228</v>
      </c>
      <c r="D118" s="154">
        <f t="shared" si="42"/>
        <v>661.48213698630127</v>
      </c>
      <c r="E118" s="154">
        <f t="shared" si="43"/>
        <v>1031.4636712328768</v>
      </c>
      <c r="F118" s="154">
        <f t="shared" si="44"/>
        <v>1031.4636712328768</v>
      </c>
      <c r="G118" s="154">
        <f t="shared" si="45"/>
        <v>683.90526027397254</v>
      </c>
      <c r="H118" s="154">
        <f t="shared" si="46"/>
        <v>683.90526027397254</v>
      </c>
      <c r="I118" s="156">
        <v>4092.22</v>
      </c>
    </row>
    <row r="119" spans="2:9" ht="14.1" customHeight="1" x14ac:dyDescent="0.2">
      <c r="B119" s="190"/>
      <c r="C119" s="153" t="s">
        <v>229</v>
      </c>
      <c r="D119" s="154">
        <f t="shared" si="42"/>
        <v>661.48213698630127</v>
      </c>
      <c r="E119" s="154">
        <f t="shared" si="43"/>
        <v>1031.4636712328768</v>
      </c>
      <c r="F119" s="154">
        <f t="shared" si="44"/>
        <v>1031.4636712328768</v>
      </c>
      <c r="G119" s="154">
        <f t="shared" si="45"/>
        <v>683.90526027397254</v>
      </c>
      <c r="H119" s="154">
        <f t="shared" si="46"/>
        <v>683.90526027397254</v>
      </c>
      <c r="I119" s="156">
        <v>4092.22</v>
      </c>
    </row>
    <row r="120" spans="2:9" ht="14.1" customHeight="1" x14ac:dyDescent="0.2">
      <c r="B120" s="190"/>
      <c r="C120" s="153" t="s">
        <v>230</v>
      </c>
      <c r="D120" s="154">
        <f t="shared" si="42"/>
        <v>661.48213698630127</v>
      </c>
      <c r="E120" s="154">
        <f t="shared" si="43"/>
        <v>1031.4636712328768</v>
      </c>
      <c r="F120" s="154">
        <f t="shared" si="44"/>
        <v>1031.4636712328768</v>
      </c>
      <c r="G120" s="154">
        <f t="shared" si="45"/>
        <v>683.90526027397254</v>
      </c>
      <c r="H120" s="154">
        <f t="shared" si="46"/>
        <v>683.90526027397254</v>
      </c>
      <c r="I120" s="156">
        <v>4092.22</v>
      </c>
    </row>
    <row r="121" spans="2:9" ht="14.1" customHeight="1" x14ac:dyDescent="0.2">
      <c r="B121" s="190"/>
      <c r="C121" s="153" t="s">
        <v>231</v>
      </c>
      <c r="D121" s="154">
        <f t="shared" si="42"/>
        <v>661.48213698630127</v>
      </c>
      <c r="E121" s="154">
        <f t="shared" si="43"/>
        <v>1031.4636712328768</v>
      </c>
      <c r="F121" s="154">
        <f t="shared" si="44"/>
        <v>1031.4636712328768</v>
      </c>
      <c r="G121" s="154">
        <f t="shared" si="45"/>
        <v>683.90526027397254</v>
      </c>
      <c r="H121" s="154">
        <f t="shared" si="46"/>
        <v>683.90526027397254</v>
      </c>
      <c r="I121" s="156">
        <v>4092.22</v>
      </c>
    </row>
    <row r="122" spans="2:9" ht="14.1" customHeight="1" x14ac:dyDescent="0.2">
      <c r="B122" s="190"/>
      <c r="C122" s="153" t="s">
        <v>232</v>
      </c>
      <c r="D122" s="154">
        <f t="shared" si="42"/>
        <v>661.48213698630127</v>
      </c>
      <c r="E122" s="154">
        <f t="shared" si="43"/>
        <v>1031.4636712328768</v>
      </c>
      <c r="F122" s="154">
        <f t="shared" si="44"/>
        <v>1031.4636712328768</v>
      </c>
      <c r="G122" s="154">
        <f t="shared" si="45"/>
        <v>683.90526027397254</v>
      </c>
      <c r="H122" s="154">
        <f t="shared" si="46"/>
        <v>683.90526027397254</v>
      </c>
      <c r="I122" s="156">
        <v>4092.22</v>
      </c>
    </row>
    <row r="123" spans="2:9" ht="14.1" customHeight="1" x14ac:dyDescent="0.2">
      <c r="B123" s="190"/>
      <c r="C123" s="153" t="s">
        <v>233</v>
      </c>
      <c r="D123" s="154">
        <f t="shared" si="42"/>
        <v>661.48213698630127</v>
      </c>
      <c r="E123" s="154">
        <f t="shared" si="43"/>
        <v>1031.4636712328768</v>
      </c>
      <c r="F123" s="154">
        <f t="shared" si="44"/>
        <v>1031.4636712328768</v>
      </c>
      <c r="G123" s="154">
        <f t="shared" si="45"/>
        <v>683.90526027397254</v>
      </c>
      <c r="H123" s="154">
        <f t="shared" si="46"/>
        <v>683.90526027397254</v>
      </c>
      <c r="I123" s="156">
        <v>4092.22</v>
      </c>
    </row>
    <row r="124" spans="2:9" ht="14.1" customHeight="1" x14ac:dyDescent="0.2">
      <c r="B124" s="190"/>
      <c r="C124" s="153" t="s">
        <v>234</v>
      </c>
      <c r="D124" s="154">
        <f t="shared" si="42"/>
        <v>661.48213698630127</v>
      </c>
      <c r="E124" s="154">
        <f t="shared" si="43"/>
        <v>1031.4636712328768</v>
      </c>
      <c r="F124" s="154">
        <f t="shared" si="44"/>
        <v>1031.4636712328768</v>
      </c>
      <c r="G124" s="154">
        <f t="shared" si="45"/>
        <v>683.90526027397254</v>
      </c>
      <c r="H124" s="154">
        <f t="shared" si="46"/>
        <v>683.90526027397254</v>
      </c>
      <c r="I124" s="156">
        <v>4092.22</v>
      </c>
    </row>
    <row r="125" spans="2:9" ht="14.1" customHeight="1" x14ac:dyDescent="0.2">
      <c r="B125" s="190"/>
      <c r="C125" s="153" t="s">
        <v>235</v>
      </c>
      <c r="D125" s="154">
        <f t="shared" si="42"/>
        <v>661.48213698630127</v>
      </c>
      <c r="E125" s="154">
        <f t="shared" si="43"/>
        <v>1031.4636712328768</v>
      </c>
      <c r="F125" s="154">
        <f t="shared" si="44"/>
        <v>1031.4636712328768</v>
      </c>
      <c r="G125" s="154">
        <f t="shared" si="45"/>
        <v>683.90526027397254</v>
      </c>
      <c r="H125" s="154">
        <f t="shared" si="46"/>
        <v>683.90526027397254</v>
      </c>
      <c r="I125" s="156">
        <v>4092.22</v>
      </c>
    </row>
    <row r="126" spans="2:9" ht="14.1" customHeight="1" x14ac:dyDescent="0.2">
      <c r="B126" s="190" t="s">
        <v>236</v>
      </c>
      <c r="C126" s="153" t="s">
        <v>237</v>
      </c>
      <c r="D126" s="154">
        <v>576.57000000000005</v>
      </c>
      <c r="E126" s="154">
        <f t="shared" si="43"/>
        <v>899.07693150684918</v>
      </c>
      <c r="F126" s="154">
        <f t="shared" si="44"/>
        <v>899.07693150684918</v>
      </c>
      <c r="G126" s="154">
        <f t="shared" si="45"/>
        <v>596.12709589041094</v>
      </c>
      <c r="H126" s="154">
        <f t="shared" si="46"/>
        <v>596.12709589041094</v>
      </c>
      <c r="I126" s="155">
        <v>3566.99</v>
      </c>
    </row>
    <row r="127" spans="2:9" ht="14.1" customHeight="1" x14ac:dyDescent="0.2">
      <c r="B127" s="190"/>
      <c r="C127" s="153" t="s">
        <v>238</v>
      </c>
      <c r="D127" s="154">
        <v>576.57000000000005</v>
      </c>
      <c r="E127" s="154">
        <f t="shared" si="43"/>
        <v>899.07693150684918</v>
      </c>
      <c r="F127" s="154">
        <f t="shared" si="44"/>
        <v>899.07693150684918</v>
      </c>
      <c r="G127" s="154">
        <f t="shared" si="45"/>
        <v>596.12709589041094</v>
      </c>
      <c r="H127" s="154">
        <f t="shared" si="46"/>
        <v>596.12709589041094</v>
      </c>
      <c r="I127" s="155">
        <v>3566.99</v>
      </c>
    </row>
    <row r="128" spans="2:9" ht="14.1" customHeight="1" x14ac:dyDescent="0.2">
      <c r="B128" s="190"/>
      <c r="C128" s="153" t="s">
        <v>239</v>
      </c>
      <c r="D128" s="154">
        <v>576.57000000000005</v>
      </c>
      <c r="E128" s="154">
        <f t="shared" si="43"/>
        <v>899.07693150684918</v>
      </c>
      <c r="F128" s="154">
        <f t="shared" si="44"/>
        <v>899.07693150684918</v>
      </c>
      <c r="G128" s="154">
        <f t="shared" si="45"/>
        <v>596.12709589041094</v>
      </c>
      <c r="H128" s="154">
        <f t="shared" si="46"/>
        <v>596.12709589041094</v>
      </c>
      <c r="I128" s="155">
        <v>3566.99</v>
      </c>
    </row>
    <row r="129" spans="2:9" ht="14.1" customHeight="1" x14ac:dyDescent="0.2">
      <c r="B129" s="190"/>
      <c r="C129" s="153" t="s">
        <v>240</v>
      </c>
      <c r="D129" s="154">
        <v>576.57000000000005</v>
      </c>
      <c r="E129" s="154">
        <f t="shared" si="43"/>
        <v>899.07693150684918</v>
      </c>
      <c r="F129" s="154">
        <f t="shared" si="44"/>
        <v>899.07693150684918</v>
      </c>
      <c r="G129" s="154">
        <f t="shared" si="45"/>
        <v>596.12709589041094</v>
      </c>
      <c r="H129" s="154">
        <f t="shared" si="46"/>
        <v>596.12709589041094</v>
      </c>
      <c r="I129" s="155">
        <v>3566.99</v>
      </c>
    </row>
    <row r="130" spans="2:9" ht="14.1" customHeight="1" x14ac:dyDescent="0.2">
      <c r="B130" s="190"/>
      <c r="C130" s="153" t="s">
        <v>241</v>
      </c>
      <c r="D130" s="154">
        <v>576.57000000000005</v>
      </c>
      <c r="E130" s="154">
        <f t="shared" si="43"/>
        <v>899.07693150684918</v>
      </c>
      <c r="F130" s="154">
        <f t="shared" si="44"/>
        <v>899.07693150684918</v>
      </c>
      <c r="G130" s="154">
        <f t="shared" si="45"/>
        <v>596.12709589041094</v>
      </c>
      <c r="H130" s="154">
        <f t="shared" si="46"/>
        <v>596.12709589041094</v>
      </c>
      <c r="I130" s="155">
        <v>3566.99</v>
      </c>
    </row>
    <row r="131" spans="2:9" ht="14.1" customHeight="1" x14ac:dyDescent="0.2">
      <c r="B131" s="190"/>
      <c r="C131" s="153" t="s">
        <v>242</v>
      </c>
      <c r="D131" s="154">
        <v>576.57000000000005</v>
      </c>
      <c r="E131" s="154">
        <f t="shared" si="43"/>
        <v>899.07693150684918</v>
      </c>
      <c r="F131" s="154">
        <f t="shared" si="44"/>
        <v>899.07693150684918</v>
      </c>
      <c r="G131" s="154">
        <f t="shared" si="45"/>
        <v>596.12709589041094</v>
      </c>
      <c r="H131" s="154">
        <f t="shared" si="46"/>
        <v>596.12709589041094</v>
      </c>
      <c r="I131" s="155">
        <v>3566.99</v>
      </c>
    </row>
    <row r="132" spans="2:9" ht="14.1" customHeight="1" x14ac:dyDescent="0.2">
      <c r="B132" s="190"/>
      <c r="C132" s="153" t="s">
        <v>243</v>
      </c>
      <c r="D132" s="154">
        <v>576.57000000000005</v>
      </c>
      <c r="E132" s="154">
        <f t="shared" si="43"/>
        <v>899.07693150684918</v>
      </c>
      <c r="F132" s="154">
        <f t="shared" si="44"/>
        <v>899.07693150684918</v>
      </c>
      <c r="G132" s="154">
        <f t="shared" si="45"/>
        <v>596.12709589041094</v>
      </c>
      <c r="H132" s="154">
        <f t="shared" si="46"/>
        <v>596.12709589041094</v>
      </c>
      <c r="I132" s="155">
        <v>3566.99</v>
      </c>
    </row>
    <row r="133" spans="2:9" ht="14.1" customHeight="1" x14ac:dyDescent="0.2">
      <c r="B133" s="190"/>
      <c r="C133" s="153" t="s">
        <v>244</v>
      </c>
      <c r="D133" s="154">
        <v>576.57000000000005</v>
      </c>
      <c r="E133" s="154">
        <f t="shared" si="43"/>
        <v>899.07693150684918</v>
      </c>
      <c r="F133" s="154">
        <f t="shared" si="44"/>
        <v>899.07693150684918</v>
      </c>
      <c r="G133" s="154">
        <f t="shared" si="45"/>
        <v>596.12709589041094</v>
      </c>
      <c r="H133" s="154">
        <f t="shared" si="46"/>
        <v>596.12709589041094</v>
      </c>
      <c r="I133" s="155">
        <v>3566.99</v>
      </c>
    </row>
    <row r="134" spans="2:9" ht="14.1" customHeight="1" x14ac:dyDescent="0.2">
      <c r="B134" s="190"/>
      <c r="C134" s="153" t="s">
        <v>245</v>
      </c>
      <c r="D134" s="154">
        <v>576.57000000000005</v>
      </c>
      <c r="E134" s="154">
        <f t="shared" si="43"/>
        <v>899.07693150684918</v>
      </c>
      <c r="F134" s="154">
        <f t="shared" si="44"/>
        <v>899.07693150684918</v>
      </c>
      <c r="G134" s="154">
        <f t="shared" si="45"/>
        <v>596.12709589041094</v>
      </c>
      <c r="H134" s="154">
        <f t="shared" si="46"/>
        <v>596.12709589041094</v>
      </c>
      <c r="I134" s="155">
        <v>3566.99</v>
      </c>
    </row>
    <row r="135" spans="2:9" ht="14.1" customHeight="1" x14ac:dyDescent="0.2">
      <c r="B135" s="190"/>
      <c r="C135" s="153" t="s">
        <v>246</v>
      </c>
      <c r="D135" s="154">
        <v>576.57000000000005</v>
      </c>
      <c r="E135" s="154">
        <f t="shared" si="43"/>
        <v>899.07693150684918</v>
      </c>
      <c r="F135" s="154">
        <f t="shared" si="44"/>
        <v>899.07693150684918</v>
      </c>
      <c r="G135" s="154">
        <f t="shared" si="45"/>
        <v>596.12709589041094</v>
      </c>
      <c r="H135" s="154">
        <f t="shared" si="46"/>
        <v>596.12709589041094</v>
      </c>
      <c r="I135" s="155">
        <v>3566.99</v>
      </c>
    </row>
    <row r="136" spans="2:9" ht="14.1" customHeight="1" x14ac:dyDescent="0.2">
      <c r="B136" s="190"/>
      <c r="C136" s="153" t="s">
        <v>247</v>
      </c>
      <c r="D136" s="154">
        <v>576.57000000000005</v>
      </c>
      <c r="E136" s="154">
        <f t="shared" si="43"/>
        <v>899.07693150684918</v>
      </c>
      <c r="F136" s="154">
        <f t="shared" si="44"/>
        <v>899.07693150684918</v>
      </c>
      <c r="G136" s="154">
        <f t="shared" si="45"/>
        <v>596.12709589041094</v>
      </c>
      <c r="H136" s="154">
        <f t="shared" si="46"/>
        <v>596.12709589041094</v>
      </c>
      <c r="I136" s="155">
        <v>3566.99</v>
      </c>
    </row>
    <row r="137" spans="2:9" ht="14.1" customHeight="1" x14ac:dyDescent="0.2">
      <c r="B137" s="190"/>
      <c r="C137" s="153" t="s">
        <v>248</v>
      </c>
      <c r="D137" s="154">
        <v>576.57000000000005</v>
      </c>
      <c r="E137" s="154">
        <f t="shared" si="43"/>
        <v>899.07693150684918</v>
      </c>
      <c r="F137" s="154">
        <f t="shared" si="44"/>
        <v>899.07693150684918</v>
      </c>
      <c r="G137" s="154">
        <f t="shared" si="45"/>
        <v>596.12709589041094</v>
      </c>
      <c r="H137" s="154">
        <f t="shared" si="46"/>
        <v>596.12709589041094</v>
      </c>
      <c r="I137" s="155">
        <v>3566.99</v>
      </c>
    </row>
    <row r="138" spans="2:9" ht="14.1" customHeight="1" x14ac:dyDescent="0.2">
      <c r="B138" s="190"/>
      <c r="C138" s="153" t="s">
        <v>249</v>
      </c>
      <c r="D138" s="154">
        <v>576.57000000000005</v>
      </c>
      <c r="E138" s="154">
        <f t="shared" si="43"/>
        <v>899.07693150684918</v>
      </c>
      <c r="F138" s="154">
        <f t="shared" si="44"/>
        <v>899.07693150684918</v>
      </c>
      <c r="G138" s="154">
        <f t="shared" si="45"/>
        <v>596.12709589041094</v>
      </c>
      <c r="H138" s="154">
        <f t="shared" si="46"/>
        <v>596.12709589041094</v>
      </c>
      <c r="I138" s="155">
        <v>3566.99</v>
      </c>
    </row>
    <row r="139" spans="2:9" ht="14.1" customHeight="1" x14ac:dyDescent="0.2">
      <c r="B139" s="190"/>
      <c r="C139" s="153" t="s">
        <v>250</v>
      </c>
      <c r="D139" s="154">
        <v>576.57000000000005</v>
      </c>
      <c r="E139" s="154">
        <f t="shared" si="43"/>
        <v>899.07693150684918</v>
      </c>
      <c r="F139" s="154">
        <f t="shared" si="44"/>
        <v>899.07693150684918</v>
      </c>
      <c r="G139" s="154">
        <f t="shared" si="45"/>
        <v>596.12709589041094</v>
      </c>
      <c r="H139" s="154">
        <f t="shared" si="46"/>
        <v>596.12709589041094</v>
      </c>
      <c r="I139" s="155">
        <v>3566.99</v>
      </c>
    </row>
    <row r="140" spans="2:9" ht="14.1" customHeight="1" x14ac:dyDescent="0.2">
      <c r="B140" s="190"/>
      <c r="C140" s="153" t="s">
        <v>251</v>
      </c>
      <c r="D140" s="154">
        <v>576.57000000000005</v>
      </c>
      <c r="E140" s="154">
        <f t="shared" si="43"/>
        <v>899.07693150684918</v>
      </c>
      <c r="F140" s="154">
        <f t="shared" si="44"/>
        <v>899.07693150684918</v>
      </c>
      <c r="G140" s="154">
        <f t="shared" si="45"/>
        <v>596.12709589041094</v>
      </c>
      <c r="H140" s="154">
        <f t="shared" si="46"/>
        <v>596.12709589041094</v>
      </c>
      <c r="I140" s="155">
        <v>3566.99</v>
      </c>
    </row>
    <row r="141" spans="2:9" ht="14.1" customHeight="1" x14ac:dyDescent="0.2">
      <c r="B141" s="190"/>
      <c r="C141" s="153" t="s">
        <v>252</v>
      </c>
      <c r="D141" s="154">
        <v>576.57000000000005</v>
      </c>
      <c r="E141" s="154">
        <f t="shared" si="43"/>
        <v>899.07693150684918</v>
      </c>
      <c r="F141" s="154">
        <f t="shared" si="44"/>
        <v>899.07693150684918</v>
      </c>
      <c r="G141" s="154">
        <f t="shared" si="45"/>
        <v>596.12709589041094</v>
      </c>
      <c r="H141" s="154">
        <f t="shared" si="46"/>
        <v>596.12709589041094</v>
      </c>
      <c r="I141" s="155">
        <v>3566.99</v>
      </c>
    </row>
    <row r="142" spans="2:9" ht="14.1" customHeight="1" x14ac:dyDescent="0.2">
      <c r="B142" s="183" t="s">
        <v>253</v>
      </c>
      <c r="C142" s="153" t="s">
        <v>254</v>
      </c>
      <c r="D142" s="154">
        <f t="shared" si="42"/>
        <v>531.18104109589035</v>
      </c>
      <c r="E142" s="154">
        <f t="shared" si="43"/>
        <v>828.28230136986292</v>
      </c>
      <c r="F142" s="154">
        <f t="shared" si="44"/>
        <v>828.28230136986292</v>
      </c>
      <c r="G142" s="154">
        <f t="shared" si="45"/>
        <v>549.18717808219185</v>
      </c>
      <c r="H142" s="154">
        <f t="shared" si="46"/>
        <v>549.18717808219174</v>
      </c>
      <c r="I142" s="155">
        <v>3286.12</v>
      </c>
    </row>
    <row r="143" spans="2:9" ht="14.1" customHeight="1" x14ac:dyDescent="0.2">
      <c r="B143" s="184"/>
      <c r="C143" s="153" t="s">
        <v>255</v>
      </c>
      <c r="D143" s="154">
        <f t="shared" si="42"/>
        <v>531.18104109589035</v>
      </c>
      <c r="E143" s="154">
        <f t="shared" si="43"/>
        <v>828.28230136986292</v>
      </c>
      <c r="F143" s="154">
        <f t="shared" si="44"/>
        <v>828.28230136986292</v>
      </c>
      <c r="G143" s="154">
        <f t="shared" si="45"/>
        <v>549.18717808219185</v>
      </c>
      <c r="H143" s="154">
        <f t="shared" si="46"/>
        <v>549.18717808219174</v>
      </c>
      <c r="I143" s="155">
        <v>3286.12</v>
      </c>
    </row>
    <row r="144" spans="2:9" ht="14.1" customHeight="1" x14ac:dyDescent="0.2">
      <c r="B144" s="184"/>
      <c r="C144" s="153" t="s">
        <v>256</v>
      </c>
      <c r="D144" s="154">
        <f t="shared" si="42"/>
        <v>531.18104109589035</v>
      </c>
      <c r="E144" s="154">
        <f t="shared" si="43"/>
        <v>828.28230136986292</v>
      </c>
      <c r="F144" s="154">
        <f t="shared" si="44"/>
        <v>828.28230136986292</v>
      </c>
      <c r="G144" s="154">
        <f t="shared" si="45"/>
        <v>549.18717808219185</v>
      </c>
      <c r="H144" s="154">
        <f t="shared" si="46"/>
        <v>549.18717808219174</v>
      </c>
      <c r="I144" s="155">
        <v>3286.12</v>
      </c>
    </row>
    <row r="145" spans="1:9" ht="14.1" customHeight="1" x14ac:dyDescent="0.2">
      <c r="B145" s="184"/>
      <c r="C145" s="153" t="s">
        <v>257</v>
      </c>
      <c r="D145" s="154">
        <f t="shared" si="42"/>
        <v>531.18104109589035</v>
      </c>
      <c r="E145" s="154">
        <f t="shared" si="43"/>
        <v>828.28230136986292</v>
      </c>
      <c r="F145" s="154">
        <f t="shared" si="44"/>
        <v>828.28230136986292</v>
      </c>
      <c r="G145" s="154">
        <f t="shared" si="45"/>
        <v>549.18717808219185</v>
      </c>
      <c r="H145" s="154">
        <f t="shared" si="46"/>
        <v>549.18717808219174</v>
      </c>
      <c r="I145" s="155">
        <v>3286.12</v>
      </c>
    </row>
    <row r="146" spans="1:9" ht="14.1" customHeight="1" x14ac:dyDescent="0.2">
      <c r="B146" s="184"/>
      <c r="C146" s="153" t="s">
        <v>258</v>
      </c>
      <c r="D146" s="154">
        <f t="shared" si="42"/>
        <v>531.18104109589035</v>
      </c>
      <c r="E146" s="154">
        <f t="shared" si="43"/>
        <v>828.28230136986292</v>
      </c>
      <c r="F146" s="154">
        <f t="shared" si="44"/>
        <v>828.28230136986292</v>
      </c>
      <c r="G146" s="154">
        <f t="shared" si="45"/>
        <v>549.18717808219185</v>
      </c>
      <c r="H146" s="154">
        <f t="shared" si="46"/>
        <v>549.18717808219174</v>
      </c>
      <c r="I146" s="155">
        <v>3286.12</v>
      </c>
    </row>
    <row r="147" spans="1:9" ht="14.1" customHeight="1" x14ac:dyDescent="0.2">
      <c r="B147" s="184"/>
      <c r="C147" s="153" t="s">
        <v>259</v>
      </c>
      <c r="D147" s="154">
        <f t="shared" si="42"/>
        <v>531.18104109589035</v>
      </c>
      <c r="E147" s="154">
        <f t="shared" si="43"/>
        <v>828.28230136986292</v>
      </c>
      <c r="F147" s="154">
        <f t="shared" si="44"/>
        <v>828.28230136986292</v>
      </c>
      <c r="G147" s="154">
        <f t="shared" si="45"/>
        <v>549.18717808219185</v>
      </c>
      <c r="H147" s="154">
        <f t="shared" si="46"/>
        <v>549.18717808219174</v>
      </c>
      <c r="I147" s="155">
        <v>3286.12</v>
      </c>
    </row>
    <row r="148" spans="1:9" ht="14.1" customHeight="1" x14ac:dyDescent="0.2">
      <c r="B148" s="184"/>
      <c r="C148" s="153" t="s">
        <v>260</v>
      </c>
      <c r="D148" s="154">
        <f t="shared" si="42"/>
        <v>531.18104109589035</v>
      </c>
      <c r="E148" s="154">
        <f t="shared" si="43"/>
        <v>828.28230136986292</v>
      </c>
      <c r="F148" s="154">
        <f t="shared" si="44"/>
        <v>828.28230136986292</v>
      </c>
      <c r="G148" s="154">
        <f t="shared" si="45"/>
        <v>549.18717808219185</v>
      </c>
      <c r="H148" s="154">
        <f t="shared" si="46"/>
        <v>549.18717808219174</v>
      </c>
      <c r="I148" s="155">
        <v>3286.12</v>
      </c>
    </row>
    <row r="149" spans="1:9" ht="14.1" customHeight="1" x14ac:dyDescent="0.2">
      <c r="B149" s="184"/>
      <c r="C149" s="153" t="s">
        <v>261</v>
      </c>
      <c r="D149" s="154">
        <f t="shared" si="42"/>
        <v>531.18104109589035</v>
      </c>
      <c r="E149" s="154">
        <f t="shared" si="43"/>
        <v>828.28230136986292</v>
      </c>
      <c r="F149" s="154">
        <f t="shared" si="44"/>
        <v>828.28230136986292</v>
      </c>
      <c r="G149" s="154">
        <f t="shared" si="45"/>
        <v>549.18717808219185</v>
      </c>
      <c r="H149" s="154">
        <f t="shared" si="46"/>
        <v>549.18717808219174</v>
      </c>
      <c r="I149" s="155">
        <v>3286.12</v>
      </c>
    </row>
    <row r="150" spans="1:9" ht="14.1" customHeight="1" x14ac:dyDescent="0.2">
      <c r="B150" s="185"/>
      <c r="C150" s="153" t="s">
        <v>262</v>
      </c>
      <c r="D150" s="154">
        <f t="shared" si="42"/>
        <v>531.18104109589035</v>
      </c>
      <c r="E150" s="154">
        <f t="shared" si="43"/>
        <v>828.28230136986292</v>
      </c>
      <c r="F150" s="154">
        <f t="shared" si="44"/>
        <v>828.28230136986292</v>
      </c>
      <c r="G150" s="154">
        <f t="shared" si="45"/>
        <v>549.18717808219185</v>
      </c>
      <c r="H150" s="154">
        <f t="shared" si="46"/>
        <v>549.18717808219174</v>
      </c>
      <c r="I150" s="155">
        <v>3286.12</v>
      </c>
    </row>
    <row r="154" spans="1:9" ht="14.1" customHeight="1" x14ac:dyDescent="0.2">
      <c r="B154" s="157"/>
      <c r="C154" s="158" t="s">
        <v>263</v>
      </c>
      <c r="D154" s="159" t="s">
        <v>16</v>
      </c>
      <c r="E154" s="158" t="s">
        <v>5</v>
      </c>
      <c r="F154" s="158" t="s">
        <v>16</v>
      </c>
    </row>
    <row r="155" spans="1:9" ht="14.1" customHeight="1" x14ac:dyDescent="0.2">
      <c r="A155" s="157"/>
      <c r="B155" s="157"/>
      <c r="C155" s="161" t="s">
        <v>0</v>
      </c>
      <c r="D155" s="161" t="s">
        <v>17</v>
      </c>
      <c r="E155" s="161" t="s">
        <v>0</v>
      </c>
      <c r="F155" s="161" t="s">
        <v>17</v>
      </c>
    </row>
    <row r="156" spans="1:9" ht="14.1" customHeight="1" x14ac:dyDescent="0.2">
      <c r="A156" s="157"/>
      <c r="B156" s="157"/>
      <c r="C156" s="162">
        <v>1</v>
      </c>
      <c r="D156" s="163">
        <v>998.95579203221996</v>
      </c>
      <c r="E156" s="162">
        <v>1</v>
      </c>
      <c r="F156" s="164">
        <v>60.446157300348183</v>
      </c>
    </row>
    <row r="157" spans="1:9" ht="14.1" customHeight="1" x14ac:dyDescent="0.2">
      <c r="A157" s="157"/>
      <c r="B157" s="157"/>
      <c r="C157" s="162">
        <v>2</v>
      </c>
      <c r="D157" s="163">
        <v>743.60660520103022</v>
      </c>
      <c r="E157" s="162">
        <v>2</v>
      </c>
      <c r="F157" s="164">
        <v>46.115052187786304</v>
      </c>
    </row>
    <row r="158" spans="1:9" ht="14.1" customHeight="1" x14ac:dyDescent="0.2">
      <c r="A158" s="157"/>
      <c r="B158" s="157"/>
      <c r="C158" s="162">
        <v>3</v>
      </c>
      <c r="D158" s="163">
        <v>606.31684009944922</v>
      </c>
      <c r="E158" s="162">
        <v>3</v>
      </c>
      <c r="F158" s="164">
        <v>36.994248081264367</v>
      </c>
    </row>
    <row r="159" spans="1:9" ht="14.1" customHeight="1" x14ac:dyDescent="0.2">
      <c r="A159" s="157"/>
      <c r="B159" s="157"/>
      <c r="C159" s="162">
        <v>4</v>
      </c>
      <c r="D159" s="163">
        <v>399.93781709475007</v>
      </c>
      <c r="E159" s="162">
        <v>4</v>
      </c>
      <c r="F159" s="164">
        <v>24.907238497956374</v>
      </c>
    </row>
    <row r="160" spans="1:9" ht="14.1" customHeight="1" x14ac:dyDescent="0.2">
      <c r="A160" s="157"/>
      <c r="B160" s="157"/>
      <c r="C160" s="162">
        <v>5</v>
      </c>
      <c r="D160" s="163">
        <v>354.56709362211222</v>
      </c>
      <c r="E160" s="162">
        <v>5</v>
      </c>
      <c r="F160" s="164">
        <v>18.53045219205675</v>
      </c>
    </row>
    <row r="161" spans="1:4" ht="14.1" customHeight="1" x14ac:dyDescent="0.2">
      <c r="A161" s="157"/>
      <c r="B161" s="157"/>
      <c r="C161" s="165"/>
      <c r="D161" s="165"/>
    </row>
    <row r="162" spans="1:4" ht="14.1" customHeight="1" x14ac:dyDescent="0.2">
      <c r="B162" s="157"/>
    </row>
    <row r="163" spans="1:4" ht="14.1" customHeight="1" x14ac:dyDescent="0.2">
      <c r="A163" s="157"/>
      <c r="B163" s="157"/>
    </row>
    <row r="164" spans="1:4" ht="14.1" customHeight="1" x14ac:dyDescent="0.2">
      <c r="A164" s="157"/>
      <c r="B164" s="157"/>
    </row>
    <row r="165" spans="1:4" ht="14.1" customHeight="1" x14ac:dyDescent="0.2">
      <c r="A165" s="157"/>
      <c r="B165" s="157"/>
    </row>
    <row r="166" spans="1:4" ht="14.1" customHeight="1" x14ac:dyDescent="0.2">
      <c r="A166" s="157"/>
      <c r="B166" s="157"/>
    </row>
    <row r="167" spans="1:4" ht="14.1" customHeight="1" x14ac:dyDescent="0.2">
      <c r="A167" s="157"/>
      <c r="B167" s="157"/>
    </row>
    <row r="168" spans="1:4" ht="14.1" customHeight="1" x14ac:dyDescent="0.2">
      <c r="A168" s="157"/>
      <c r="B168" s="157"/>
    </row>
    <row r="169" spans="1:4" ht="14.1" customHeight="1" x14ac:dyDescent="0.2">
      <c r="B169" s="157"/>
    </row>
  </sheetData>
  <sheetProtection algorithmName="SHA-512" hashValue="hbhd35Jd1ASayAIzY4xR9rQy4OGEkcGKAzEUs3OB1+hbD+yWERJnHYJ3aYNjH+BaHr4dTge3/6U9ijei36pYRA==" saltValue="p6G0vIf2KNvPK1ONG7sEOQ==" spinCount="100000" sheet="1" objects="1" scenarios="1" formatCells="0"/>
  <mergeCells count="7">
    <mergeCell ref="B142:B150"/>
    <mergeCell ref="G93:I93"/>
    <mergeCell ref="C104:I104"/>
    <mergeCell ref="C105:I105"/>
    <mergeCell ref="B109:B115"/>
    <mergeCell ref="B116:B125"/>
    <mergeCell ref="B126:B141"/>
  </mergeCells>
  <pageMargins left="0.19685039370078741" right="0.19685039370078741" top="0.43307086614173229" bottom="0.43307086614173229" header="0" footer="0"/>
  <pageSetup paperSize="8" scale="75" orientation="landscape" r:id="rId1"/>
  <headerFooter alignWithMargins="0">
    <oddHeader>&amp;LSHSS&amp;CRETRIBUCIONES PERSONAL LABORAL
AÑO 2022&amp;R&amp;D</oddHeader>
    <oddFooter>&amp;LRetribuciones Laborales 2020&amp;RPágina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 Funcionario</vt:lpstr>
      <vt:lpstr>PAS Laboral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2022-11-07T08:28:05Z</dcterms:modified>
</cp:coreProperties>
</file>