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\Desktop\"/>
    </mc:Choice>
  </mc:AlternateContent>
  <xr:revisionPtr revIDLastSave="0" documentId="13_ncr:1_{CEFF4CD7-764D-49E5-BD7E-9D440C10B023}" xr6:coauthVersionLast="47" xr6:coauthVersionMax="47" xr10:uidLastSave="{00000000-0000-0000-0000-000000000000}"/>
  <bookViews>
    <workbookView xWindow="1440" yWindow="45" windowWidth="15165" windowHeight="15015" tabRatio="602" xr2:uid="{00000000-000D-0000-FFFF-FFFF00000000}"/>
  </bookViews>
  <sheets>
    <sheet name="PAS Funcionario" sheetId="1" r:id="rId1"/>
    <sheet name="PAS Laboral" sheetId="3" r:id="rId2"/>
  </sheets>
  <externalReferences>
    <externalReference r:id="rId3"/>
  </externalReferences>
  <definedNames>
    <definedName name="A1_">[1]MENSUAL!$I$11+[1]MENSUAL!$A$4:$A$9</definedName>
    <definedName name="Consulta1" localSheetId="0">#REF!</definedName>
    <definedName name="Consulta1" localSheetId="1">#REF!</definedName>
    <definedName name="Consulta1">#REF!</definedName>
    <definedName name="Consulta2">#REF!</definedName>
    <definedName name="KKK" localSheetId="0">#REF!</definedName>
    <definedName name="KKK">#REF!</definedName>
    <definedName name="NIVEL">[1]MENSUAL!$A$29:$A$44</definedName>
    <definedName name="ñññññ" localSheetId="0">#REF!</definedName>
    <definedName name="ñññññ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9" i="3" l="1"/>
  <c r="C88" i="3"/>
  <c r="C87" i="3"/>
  <c r="C86" i="3"/>
  <c r="C85" i="3"/>
  <c r="I81" i="3"/>
  <c r="G81" i="3"/>
  <c r="F81" i="3"/>
  <c r="C81" i="3"/>
  <c r="B81" i="3"/>
  <c r="I80" i="3"/>
  <c r="F80" i="3"/>
  <c r="C80" i="3"/>
  <c r="B80" i="3"/>
  <c r="I79" i="3"/>
  <c r="C79" i="3"/>
  <c r="B79" i="3"/>
  <c r="K78" i="3"/>
  <c r="G75" i="3"/>
  <c r="F75" i="3"/>
  <c r="D75" i="3"/>
  <c r="C75" i="3"/>
  <c r="B75" i="3"/>
  <c r="I74" i="3"/>
  <c r="I75" i="3" s="1"/>
  <c r="G74" i="3"/>
  <c r="F74" i="3"/>
  <c r="C74" i="3"/>
  <c r="B74" i="3"/>
  <c r="I73" i="3"/>
  <c r="G73" i="3"/>
  <c r="F73" i="3"/>
  <c r="C73" i="3"/>
  <c r="B73" i="3"/>
  <c r="G72" i="3"/>
  <c r="F72" i="3"/>
  <c r="C72" i="3"/>
  <c r="B72" i="3"/>
  <c r="I71" i="3"/>
  <c r="G71" i="3"/>
  <c r="F71" i="3"/>
  <c r="D71" i="3"/>
  <c r="C71" i="3"/>
  <c r="B71" i="3"/>
  <c r="I70" i="3"/>
  <c r="G70" i="3"/>
  <c r="F70" i="3"/>
  <c r="C70" i="3"/>
  <c r="B70" i="3"/>
  <c r="G69" i="3"/>
  <c r="F69" i="3"/>
  <c r="C69" i="3"/>
  <c r="B69" i="3"/>
  <c r="G68" i="3"/>
  <c r="F68" i="3"/>
  <c r="C68" i="3"/>
  <c r="B68" i="3"/>
  <c r="I67" i="3"/>
  <c r="G67" i="3"/>
  <c r="F67" i="3"/>
  <c r="D67" i="3"/>
  <c r="C67" i="3"/>
  <c r="B67" i="3"/>
  <c r="G66" i="3"/>
  <c r="F66" i="3"/>
  <c r="C66" i="3"/>
  <c r="B66" i="3"/>
  <c r="I65" i="3"/>
  <c r="G65" i="3"/>
  <c r="F65" i="3"/>
  <c r="C65" i="3"/>
  <c r="B65" i="3"/>
  <c r="G64" i="3"/>
  <c r="F64" i="3"/>
  <c r="C64" i="3"/>
  <c r="B64" i="3"/>
  <c r="G63" i="3"/>
  <c r="F63" i="3"/>
  <c r="D63" i="3"/>
  <c r="C63" i="3"/>
  <c r="B63" i="3"/>
  <c r="I62" i="3"/>
  <c r="I72" i="3" s="1"/>
  <c r="G62" i="3"/>
  <c r="F62" i="3"/>
  <c r="C62" i="3"/>
  <c r="B62" i="3"/>
  <c r="K61" i="3"/>
  <c r="I61" i="3"/>
  <c r="G61" i="3"/>
  <c r="F61" i="3"/>
  <c r="C61" i="3"/>
  <c r="B61" i="3"/>
  <c r="I60" i="3"/>
  <c r="G60" i="3"/>
  <c r="F60" i="3"/>
  <c r="D60" i="3"/>
  <c r="C60" i="3"/>
  <c r="B60" i="3"/>
  <c r="I59" i="3"/>
  <c r="C59" i="3"/>
  <c r="B59" i="3"/>
  <c r="K58" i="3"/>
  <c r="G55" i="3"/>
  <c r="F55" i="3"/>
  <c r="D55" i="3"/>
  <c r="C55" i="3"/>
  <c r="B55" i="3"/>
  <c r="I54" i="3"/>
  <c r="G54" i="3"/>
  <c r="F54" i="3"/>
  <c r="C54" i="3"/>
  <c r="B54" i="3"/>
  <c r="G53" i="3"/>
  <c r="F53" i="3"/>
  <c r="C53" i="3"/>
  <c r="B53" i="3"/>
  <c r="G52" i="3"/>
  <c r="F52" i="3"/>
  <c r="C52" i="3"/>
  <c r="B52" i="3"/>
  <c r="G51" i="3"/>
  <c r="F51" i="3"/>
  <c r="D51" i="3"/>
  <c r="C51" i="3"/>
  <c r="B51" i="3"/>
  <c r="I50" i="3"/>
  <c r="G50" i="3"/>
  <c r="F50" i="3"/>
  <c r="C50" i="3"/>
  <c r="B50" i="3"/>
  <c r="I49" i="3"/>
  <c r="G49" i="3"/>
  <c r="F49" i="3"/>
  <c r="C49" i="3"/>
  <c r="B49" i="3"/>
  <c r="G48" i="3"/>
  <c r="F48" i="3"/>
  <c r="C48" i="3"/>
  <c r="B48" i="3"/>
  <c r="G47" i="3"/>
  <c r="F47" i="3"/>
  <c r="D47" i="3"/>
  <c r="C47" i="3"/>
  <c r="B47" i="3"/>
  <c r="I46" i="3"/>
  <c r="G46" i="3"/>
  <c r="F46" i="3"/>
  <c r="C46" i="3"/>
  <c r="B46" i="3"/>
  <c r="I45" i="3"/>
  <c r="G45" i="3"/>
  <c r="F45" i="3"/>
  <c r="C45" i="3"/>
  <c r="B45" i="3"/>
  <c r="I44" i="3"/>
  <c r="G44" i="3"/>
  <c r="F44" i="3"/>
  <c r="C44" i="3"/>
  <c r="B44" i="3"/>
  <c r="I43" i="3"/>
  <c r="I52" i="3" s="1"/>
  <c r="G43" i="3"/>
  <c r="F43" i="3"/>
  <c r="D43" i="3"/>
  <c r="C43" i="3"/>
  <c r="B43" i="3"/>
  <c r="I42" i="3"/>
  <c r="G42" i="3"/>
  <c r="F42" i="3"/>
  <c r="C42" i="3"/>
  <c r="B42" i="3"/>
  <c r="G41" i="3"/>
  <c r="F41" i="3"/>
  <c r="C41" i="3"/>
  <c r="B41" i="3"/>
  <c r="I40" i="3"/>
  <c r="G40" i="3"/>
  <c r="F40" i="3"/>
  <c r="C40" i="3"/>
  <c r="B40" i="3"/>
  <c r="I39" i="3"/>
  <c r="G39" i="3"/>
  <c r="F39" i="3"/>
  <c r="D39" i="3"/>
  <c r="C39" i="3"/>
  <c r="B39" i="3"/>
  <c r="I38" i="3"/>
  <c r="F38" i="3"/>
  <c r="D38" i="3"/>
  <c r="E50" i="3" s="1"/>
  <c r="C38" i="3"/>
  <c r="B38" i="3"/>
  <c r="I37" i="3"/>
  <c r="G37" i="3"/>
  <c r="F37" i="3"/>
  <c r="C37" i="3"/>
  <c r="B37" i="3"/>
  <c r="I36" i="3"/>
  <c r="I48" i="3" s="1"/>
  <c r="G36" i="3"/>
  <c r="F36" i="3"/>
  <c r="C36" i="3"/>
  <c r="B36" i="3"/>
  <c r="I35" i="3"/>
  <c r="G35" i="3"/>
  <c r="F35" i="3"/>
  <c r="C35" i="3"/>
  <c r="B35" i="3"/>
  <c r="I34" i="3"/>
  <c r="F34" i="3"/>
  <c r="C34" i="3"/>
  <c r="B34" i="3"/>
  <c r="I33" i="3"/>
  <c r="F33" i="3"/>
  <c r="C33" i="3"/>
  <c r="B33" i="3"/>
  <c r="C32" i="3"/>
  <c r="B32" i="3"/>
  <c r="K31" i="3"/>
  <c r="G28" i="3"/>
  <c r="F28" i="3"/>
  <c r="C28" i="3"/>
  <c r="B28" i="3"/>
  <c r="G27" i="3"/>
  <c r="F27" i="3"/>
  <c r="D27" i="3"/>
  <c r="C27" i="3"/>
  <c r="B27" i="3"/>
  <c r="I26" i="3"/>
  <c r="G26" i="3"/>
  <c r="F26" i="3"/>
  <c r="E26" i="3"/>
  <c r="C26" i="3"/>
  <c r="B26" i="3"/>
  <c r="G25" i="3"/>
  <c r="F25" i="3"/>
  <c r="C25" i="3"/>
  <c r="B25" i="3"/>
  <c r="G24" i="3"/>
  <c r="F24" i="3"/>
  <c r="C24" i="3"/>
  <c r="B24" i="3"/>
  <c r="G23" i="3"/>
  <c r="F23" i="3"/>
  <c r="D23" i="3"/>
  <c r="C23" i="3"/>
  <c r="B23" i="3"/>
  <c r="I22" i="3"/>
  <c r="G22" i="3"/>
  <c r="F22" i="3"/>
  <c r="E22" i="3"/>
  <c r="C22" i="3"/>
  <c r="B22" i="3"/>
  <c r="G21" i="3"/>
  <c r="F21" i="3"/>
  <c r="C21" i="3"/>
  <c r="B21" i="3"/>
  <c r="I20" i="3"/>
  <c r="G20" i="3"/>
  <c r="F20" i="3"/>
  <c r="C20" i="3"/>
  <c r="B20" i="3"/>
  <c r="I19" i="3"/>
  <c r="I28" i="3" s="1"/>
  <c r="G19" i="3"/>
  <c r="F19" i="3"/>
  <c r="D19" i="3"/>
  <c r="C19" i="3"/>
  <c r="B19" i="3"/>
  <c r="I18" i="3"/>
  <c r="F18" i="3"/>
  <c r="D18" i="3"/>
  <c r="C18" i="3"/>
  <c r="B18" i="3"/>
  <c r="E24" i="3" s="1"/>
  <c r="C17" i="3"/>
  <c r="B17" i="3"/>
  <c r="K16" i="3"/>
  <c r="I13" i="3"/>
  <c r="G13" i="3"/>
  <c r="F13" i="3"/>
  <c r="D13" i="3"/>
  <c r="B13" i="3"/>
  <c r="I12" i="3"/>
  <c r="F12" i="3"/>
  <c r="C12" i="3"/>
  <c r="B12" i="3"/>
  <c r="I11" i="3"/>
  <c r="F11" i="3"/>
  <c r="C11" i="3"/>
  <c r="B11" i="3"/>
  <c r="I10" i="3"/>
  <c r="F10" i="3"/>
  <c r="C10" i="3"/>
  <c r="B10" i="3"/>
  <c r="I9" i="3"/>
  <c r="F9" i="3"/>
  <c r="D9" i="3"/>
  <c r="C9" i="3"/>
  <c r="B9" i="3"/>
  <c r="I8" i="3"/>
  <c r="F8" i="3"/>
  <c r="C8" i="3"/>
  <c r="B8" i="3"/>
  <c r="I7" i="3"/>
  <c r="F7" i="3"/>
  <c r="C7" i="3"/>
  <c r="B7" i="3"/>
  <c r="I6" i="3"/>
  <c r="G6" i="3"/>
  <c r="F6" i="3"/>
  <c r="C6" i="3"/>
  <c r="B6" i="3"/>
  <c r="I5" i="3"/>
  <c r="F5" i="3"/>
  <c r="C5" i="3"/>
  <c r="B5" i="3"/>
  <c r="H4" i="3"/>
  <c r="D79" i="3" s="1"/>
  <c r="C4" i="3"/>
  <c r="C13" i="3" s="1"/>
  <c r="B4" i="3"/>
  <c r="E52" i="3" l="1"/>
  <c r="E42" i="3"/>
  <c r="E46" i="3"/>
  <c r="E11" i="3"/>
  <c r="E9" i="3"/>
  <c r="E79" i="3"/>
  <c r="G12" i="3"/>
  <c r="G8" i="3"/>
  <c r="E5" i="3"/>
  <c r="G11" i="3"/>
  <c r="G7" i="3"/>
  <c r="G9" i="3"/>
  <c r="E6" i="3"/>
  <c r="G10" i="3"/>
  <c r="E7" i="3"/>
  <c r="E41" i="3"/>
  <c r="I66" i="3"/>
  <c r="D4" i="3"/>
  <c r="D8" i="3"/>
  <c r="D12" i="3"/>
  <c r="E21" i="3"/>
  <c r="I21" i="3"/>
  <c r="D22" i="3"/>
  <c r="E25" i="3"/>
  <c r="I25" i="3"/>
  <c r="D26" i="3"/>
  <c r="D32" i="3"/>
  <c r="E32" i="3" s="1"/>
  <c r="D37" i="3"/>
  <c r="I41" i="3"/>
  <c r="D42" i="3"/>
  <c r="E45" i="3"/>
  <c r="D46" i="3"/>
  <c r="E49" i="3"/>
  <c r="D50" i="3"/>
  <c r="I53" i="3"/>
  <c r="D54" i="3"/>
  <c r="D62" i="3"/>
  <c r="E65" i="3"/>
  <c r="D66" i="3"/>
  <c r="I69" i="3"/>
  <c r="D70" i="3"/>
  <c r="D74" i="3"/>
  <c r="D5" i="3"/>
  <c r="D6" i="3"/>
  <c r="D10" i="3"/>
  <c r="E18" i="3"/>
  <c r="E19" i="3"/>
  <c r="D20" i="3"/>
  <c r="E23" i="3"/>
  <c r="I23" i="3"/>
  <c r="D24" i="3"/>
  <c r="E27" i="3"/>
  <c r="I27" i="3"/>
  <c r="D28" i="3"/>
  <c r="D33" i="3"/>
  <c r="E33" i="3" s="1"/>
  <c r="D34" i="3"/>
  <c r="E37" i="3" s="1"/>
  <c r="D35" i="3"/>
  <c r="E38" i="3"/>
  <c r="E39" i="3"/>
  <c r="D40" i="3"/>
  <c r="E43" i="3"/>
  <c r="D44" i="3"/>
  <c r="E47" i="3"/>
  <c r="I47" i="3"/>
  <c r="D48" i="3"/>
  <c r="E51" i="3"/>
  <c r="I51" i="3"/>
  <c r="D52" i="3"/>
  <c r="E55" i="3"/>
  <c r="D59" i="3"/>
  <c r="E72" i="3" s="1"/>
  <c r="E60" i="3"/>
  <c r="D61" i="3"/>
  <c r="E63" i="3"/>
  <c r="I63" i="3"/>
  <c r="D64" i="3"/>
  <c r="E67" i="3"/>
  <c r="D68" i="3"/>
  <c r="E71" i="3"/>
  <c r="D72" i="3"/>
  <c r="E75" i="3"/>
  <c r="D80" i="3"/>
  <c r="E81" i="3" s="1"/>
  <c r="D81" i="3"/>
  <c r="E66" i="3"/>
  <c r="J4" i="3"/>
  <c r="D7" i="3"/>
  <c r="D11" i="3"/>
  <c r="J13" i="3"/>
  <c r="D17" i="3"/>
  <c r="E28" i="3" s="1"/>
  <c r="E20" i="3"/>
  <c r="D21" i="3"/>
  <c r="I24" i="3"/>
  <c r="D25" i="3"/>
  <c r="E34" i="3"/>
  <c r="D36" i="3"/>
  <c r="E40" i="3"/>
  <c r="D41" i="3"/>
  <c r="E44" i="3"/>
  <c r="D45" i="3"/>
  <c r="E48" i="3"/>
  <c r="D49" i="3"/>
  <c r="D53" i="3"/>
  <c r="E54" i="3" s="1"/>
  <c r="E59" i="3"/>
  <c r="E61" i="3"/>
  <c r="E64" i="3"/>
  <c r="I64" i="3"/>
  <c r="D65" i="3"/>
  <c r="E68" i="3"/>
  <c r="I68" i="3"/>
  <c r="D69" i="3"/>
  <c r="D73" i="3"/>
  <c r="E80" i="3"/>
  <c r="E62" i="3" l="1"/>
  <c r="E73" i="3"/>
  <c r="E69" i="3"/>
  <c r="E53" i="3"/>
  <c r="H73" i="3"/>
  <c r="H69" i="3"/>
  <c r="H65" i="3"/>
  <c r="H53" i="3"/>
  <c r="H49" i="3"/>
  <c r="J49" i="3" s="1"/>
  <c r="H45" i="3"/>
  <c r="H41" i="3"/>
  <c r="H36" i="3"/>
  <c r="H25" i="3"/>
  <c r="H21" i="3"/>
  <c r="H11" i="3"/>
  <c r="H7" i="3"/>
  <c r="H80" i="3"/>
  <c r="H75" i="3"/>
  <c r="H63" i="3"/>
  <c r="H81" i="3"/>
  <c r="H72" i="3"/>
  <c r="H68" i="3"/>
  <c r="H64" i="3"/>
  <c r="H61" i="3"/>
  <c r="H52" i="3"/>
  <c r="H48" i="3"/>
  <c r="H44" i="3"/>
  <c r="H40" i="3"/>
  <c r="H35" i="3"/>
  <c r="H32" i="3"/>
  <c r="J32" i="3" s="1"/>
  <c r="H28" i="3"/>
  <c r="J28" i="3" s="1"/>
  <c r="H24" i="3"/>
  <c r="H20" i="3"/>
  <c r="H10" i="3"/>
  <c r="H6" i="3"/>
  <c r="H74" i="3"/>
  <c r="H70" i="3"/>
  <c r="H66" i="3"/>
  <c r="H62" i="3"/>
  <c r="H59" i="3"/>
  <c r="H54" i="3"/>
  <c r="J54" i="3" s="1"/>
  <c r="H50" i="3"/>
  <c r="H46" i="3"/>
  <c r="H42" i="3"/>
  <c r="H38" i="3"/>
  <c r="J38" i="3" s="1"/>
  <c r="H37" i="3"/>
  <c r="H26" i="3"/>
  <c r="H22" i="3"/>
  <c r="J22" i="3" s="1"/>
  <c r="H18" i="3"/>
  <c r="J18" i="3" s="1"/>
  <c r="H12" i="3"/>
  <c r="H8" i="3"/>
  <c r="H79" i="3"/>
  <c r="J79" i="3" s="1"/>
  <c r="H71" i="3"/>
  <c r="H67" i="3"/>
  <c r="H60" i="3"/>
  <c r="H55" i="3"/>
  <c r="H51" i="3"/>
  <c r="H47" i="3"/>
  <c r="H43" i="3"/>
  <c r="H34" i="3"/>
  <c r="H17" i="3"/>
  <c r="J17" i="3" s="1"/>
  <c r="E12" i="3"/>
  <c r="E4" i="3"/>
  <c r="H33" i="3"/>
  <c r="J33" i="3" s="1"/>
  <c r="H27" i="3"/>
  <c r="H19" i="3"/>
  <c r="H13" i="3"/>
  <c r="E8" i="3"/>
  <c r="H23" i="3"/>
  <c r="H9" i="3"/>
  <c r="H39" i="3"/>
  <c r="H5" i="3"/>
  <c r="E74" i="3"/>
  <c r="E10" i="3"/>
  <c r="E13" i="3"/>
  <c r="E36" i="3"/>
  <c r="E70" i="3"/>
  <c r="E17" i="3"/>
  <c r="E35" i="3"/>
  <c r="J71" i="3" l="1"/>
  <c r="J67" i="3"/>
  <c r="J60" i="3"/>
  <c r="J70" i="3"/>
  <c r="J59" i="3"/>
  <c r="J61" i="3"/>
  <c r="J73" i="3"/>
  <c r="J65" i="3"/>
  <c r="J39" i="3"/>
  <c r="J40" i="3"/>
  <c r="J45" i="3"/>
  <c r="J43" i="3"/>
  <c r="J55" i="3"/>
  <c r="J52" i="3"/>
  <c r="J51" i="3"/>
  <c r="J44" i="3"/>
  <c r="J47" i="3"/>
  <c r="J69" i="3"/>
  <c r="J63" i="3"/>
  <c r="J66" i="3"/>
  <c r="J68" i="3"/>
  <c r="J72" i="3"/>
  <c r="J64" i="3"/>
  <c r="J62" i="3"/>
  <c r="J42" i="3"/>
  <c r="J41" i="3"/>
  <c r="J48" i="3"/>
  <c r="J46" i="3"/>
  <c r="J50" i="3"/>
  <c r="J36" i="3"/>
  <c r="J37" i="3"/>
  <c r="J53" i="3"/>
  <c r="J25" i="3"/>
  <c r="J21" i="3"/>
  <c r="J27" i="3"/>
  <c r="J26" i="3"/>
  <c r="J20" i="3"/>
  <c r="J23" i="3"/>
  <c r="J24" i="3"/>
  <c r="J19" i="3"/>
  <c r="J7" i="3"/>
  <c r="J11" i="3"/>
  <c r="J9" i="3"/>
  <c r="J8" i="3"/>
  <c r="J10" i="3"/>
  <c r="J12" i="3"/>
  <c r="J5" i="3"/>
  <c r="J6" i="3"/>
  <c r="J35" i="3"/>
  <c r="J34" i="3"/>
  <c r="J75" i="3"/>
  <c r="J74" i="3"/>
  <c r="J81" i="3"/>
  <c r="J80" i="3"/>
  <c r="C34" i="1" l="1"/>
  <c r="C35" i="1"/>
  <c r="C36" i="1"/>
  <c r="C37" i="1"/>
  <c r="D37" i="1" s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D34" i="1"/>
  <c r="D35" i="1"/>
  <c r="D36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C33" i="1"/>
  <c r="G84" i="1"/>
  <c r="D110" i="1"/>
  <c r="D109" i="1"/>
  <c r="D108" i="1"/>
  <c r="D107" i="1"/>
  <c r="D106" i="1"/>
  <c r="D105" i="1"/>
  <c r="D104" i="1"/>
  <c r="D103" i="1"/>
  <c r="D33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<sst xmlns="http://schemas.openxmlformats.org/spreadsheetml/2006/main" count="415" uniqueCount="264">
  <si>
    <t>GRUPO</t>
  </si>
  <si>
    <t>SUELDO MENSUAL</t>
  </si>
  <si>
    <t>TRIENIO MENSUAL</t>
  </si>
  <si>
    <t>PAGA EXTRAORDINARIA</t>
  </si>
  <si>
    <t>SUELDO</t>
  </si>
  <si>
    <t>TRIENIOS</t>
  </si>
  <si>
    <t>A1</t>
  </si>
  <si>
    <t>A2</t>
  </si>
  <si>
    <t>B</t>
  </si>
  <si>
    <t>C1</t>
  </si>
  <si>
    <t>C2</t>
  </si>
  <si>
    <t>E</t>
  </si>
  <si>
    <t>NIVEL</t>
  </si>
  <si>
    <t>C.D. MENSUAL</t>
  </si>
  <si>
    <t>C.D. ANUAL (x12)</t>
  </si>
  <si>
    <t>TIPO</t>
  </si>
  <si>
    <t>C.E. MENSUAL</t>
  </si>
  <si>
    <t>C.E. ANUAL (x14)</t>
  </si>
  <si>
    <t>P ADICIONAL</t>
  </si>
  <si>
    <t>g</t>
  </si>
  <si>
    <t>1a</t>
  </si>
  <si>
    <t>2a</t>
  </si>
  <si>
    <t>3a</t>
  </si>
  <si>
    <t>3b</t>
  </si>
  <si>
    <t>3c</t>
  </si>
  <si>
    <t>3d</t>
  </si>
  <si>
    <t>3e</t>
  </si>
  <si>
    <t>3f</t>
  </si>
  <si>
    <t>3g</t>
  </si>
  <si>
    <t>3h</t>
  </si>
  <si>
    <t>4a</t>
  </si>
  <si>
    <t>4b</t>
  </si>
  <si>
    <t>4b1</t>
  </si>
  <si>
    <t>4b2</t>
  </si>
  <si>
    <t>4c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</si>
  <si>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</si>
  <si>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</si>
  <si>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</si>
  <si>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</si>
  <si>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</si>
  <si>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</si>
  <si>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</si>
  <si>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</si>
  <si>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</si>
  <si>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</si>
  <si>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</si>
  <si>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5l</t>
  </si>
  <si>
    <t>5m</t>
  </si>
  <si>
    <t>6a</t>
  </si>
  <si>
    <t>7a</t>
  </si>
  <si>
    <t>7b</t>
  </si>
  <si>
    <t>8a</t>
  </si>
  <si>
    <t>8b</t>
  </si>
  <si>
    <t>COMPLEMENTO HOMOLOGACION 2021</t>
  </si>
  <si>
    <t>enero 2022</t>
  </si>
  <si>
    <t>SE ABONARÁ LA PARTE DEVENGADA DE CADA UNO DE LOS TRAMOS (C1+C2+C3+C4+C5)</t>
  </si>
  <si>
    <t>MES ABONO</t>
  </si>
  <si>
    <t>PERIODO 
DEVENGO</t>
  </si>
  <si>
    <t>ENE-FEB
(59 días)</t>
  </si>
  <si>
    <t>MAR-ABR-MAY
(92 días)</t>
  </si>
  <si>
    <t>JUN-JUL-AGO
(92 días)</t>
  </si>
  <si>
    <t>SEP-OCT
(61 días)</t>
  </si>
  <si>
    <t>NOV-DIC
(61 días)</t>
  </si>
  <si>
    <t>TOTAL</t>
  </si>
  <si>
    <t>NIVEL/DIAS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</si>
  <si>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</si>
  <si>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</si>
  <si>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</si>
  <si>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</si>
  <si>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</si>
  <si>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</si>
  <si>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</si>
  <si>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</si>
  <si>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Secretario de Departamento</t>
  </si>
  <si>
    <t>Director de Instituto Universitario y de Escuela de Estomatología</t>
  </si>
  <si>
    <t>Coordinador del Curso de Orientación Universitaria</t>
  </si>
  <si>
    <t>IMPORTE</t>
  </si>
  <si>
    <t>CEUTA Y MELILLA</t>
  </si>
  <si>
    <t>INDEMN. RESIDENCIA</t>
  </si>
  <si>
    <t>PASIVOS</t>
  </si>
  <si>
    <t>MUFACE</t>
  </si>
  <si>
    <t>Anual</t>
  </si>
  <si>
    <t>2b</t>
  </si>
  <si>
    <t>2c</t>
  </si>
  <si>
    <t>3i</t>
  </si>
  <si>
    <t>Retribuciones PAS funcionario año 2022</t>
  </si>
  <si>
    <t>mayo 2022</t>
  </si>
  <si>
    <t>septiembre 2022</t>
  </si>
  <si>
    <t>enero 2023</t>
  </si>
  <si>
    <t>Marzo 2022</t>
  </si>
  <si>
    <t>Julio 2022</t>
  </si>
  <si>
    <t>Octubre 2022</t>
  </si>
  <si>
    <t>Noviembre 2022</t>
  </si>
  <si>
    <t>Febrero 2023</t>
  </si>
  <si>
    <t>COMPLEMENTO PRODUCTIVIDAD 2022 PAS FUNCIONARIO</t>
  </si>
  <si>
    <t>TS APOYO DOCENCIA DIRECTOR SERVICIO</t>
  </si>
  <si>
    <t>TS APOYO DOCENCIA SUBDIRECTOR SERVICIO</t>
  </si>
  <si>
    <t>TIT. SUPERIOR DE APOYO A LA DOCENCIA E INVESTIGACIÓN</t>
  </si>
  <si>
    <t>TITULADO SUPERIOR</t>
  </si>
  <si>
    <t>TITULADO SUPERIOR DE PRENSA E INFORMACIÓN</t>
  </si>
  <si>
    <t>TITULADO SUPERIOR DE DEPORTES</t>
  </si>
  <si>
    <t>TITULADO SUPERIOR DE ACTIVIDADES CULTURALES</t>
  </si>
  <si>
    <t>TGM APOYO DOCENCIA DIRECTOR SERVICIO</t>
  </si>
  <si>
    <t>TGM APOYO DOCENCIA SUBDIRECTOR SERVICIO</t>
  </si>
  <si>
    <t>TITULADO GRADO MEDIO</t>
  </si>
  <si>
    <t>TIT. GRADO MEDIO DE APOYO A LA DOCENCIA E INVESTIGACIÓN</t>
  </si>
  <si>
    <t>TIT. GRADO MEDIO PREV. DE RIESGOS LABORALES</t>
  </si>
  <si>
    <t>TITULADO DE GRADO MEDIO DE DEPORTES</t>
  </si>
  <si>
    <t>TRABAJADOR SOCIAL</t>
  </si>
  <si>
    <t>TITULADO DE GRADO MEDIO</t>
  </si>
  <si>
    <t>ENCARGADO DE EQUIPO</t>
  </si>
  <si>
    <t>ENCARGADO DE EQUIPO DE CONSERJERIA</t>
  </si>
  <si>
    <t>DELINEANTE</t>
  </si>
  <si>
    <t>TÉCNICO ESPECIALISTA</t>
  </si>
  <si>
    <t>TEC. ESPEC. BIBLIOTECA, ARCHIVO Y MUSEO</t>
  </si>
  <si>
    <t>TEC. ESPECIALISTA DE PRENSA E INFORMACION</t>
  </si>
  <si>
    <t>TEC. ESPECIALISTA DE MEDIOS AUDIOVISUALES</t>
  </si>
  <si>
    <t>TECNICO ESPECIALISTA DE LABORATORIO</t>
  </si>
  <si>
    <t>TECNICO ESPECIALISTA DE TELECOMUNICACIONES</t>
  </si>
  <si>
    <t>TECNICO ESPECIALISTA EN HOSTELERIA</t>
  </si>
  <si>
    <t>TEC. ESPEC. PREVENCIÓN DE RIESGOS LABORALES</t>
  </si>
  <si>
    <t>TEC. ESPEC. SERV. TEC. OBRAS, EQUIP. Y MANTENIMIENTO</t>
  </si>
  <si>
    <t>TEC. ESPECIALISTA ACTIVIDADES CULTURALES</t>
  </si>
  <si>
    <t>TEC. ESPECIALISTA DE ADMON. ( A EXT.)</t>
  </si>
  <si>
    <t>TECNICO ESPECIALISTA DE ALMACEN</t>
  </si>
  <si>
    <t>TECNICO ESPECIALISTA</t>
  </si>
  <si>
    <t>CONDUCTOR MECANICO</t>
  </si>
  <si>
    <t>INTERPRETE/INFORMADOR</t>
  </si>
  <si>
    <t xml:space="preserve">TODO EL PERSONAL NO INCLUIDO </t>
  </si>
  <si>
    <t>TEC. AUX. DE ADMINISTRACION ( A EXT.)</t>
  </si>
  <si>
    <t>TEC. AUX. SERV. TEC. OBRAS Y MANTENIMIENTO</t>
  </si>
  <si>
    <t>TECNICO AUXILIAR DE ALMACEN</t>
  </si>
  <si>
    <t>TECNICO AUXILIAR DE HOSTELERIA</t>
  </si>
  <si>
    <t>TECNICO AUXILIAR DE INSTALAC. DEPORTIVAS</t>
  </si>
  <si>
    <t>TECNICO AUXILIAR DE LABORATORIO</t>
  </si>
  <si>
    <t>TECNICO AUXILIAR DE LIMPIEZA</t>
  </si>
  <si>
    <t>TEC. AUX. DEL SERVICIO DE CONSERJERIA</t>
  </si>
  <si>
    <t>Subida por concepto:</t>
  </si>
  <si>
    <t>GRUPO PROFESIONAL - CATEGORIA</t>
  </si>
  <si>
    <t>C.CATEG.</t>
  </si>
  <si>
    <t>C.HOMOL.</t>
  </si>
  <si>
    <t>VESTUARIO</t>
  </si>
  <si>
    <t>TRIENIO</t>
  </si>
  <si>
    <t>%</t>
  </si>
  <si>
    <t>Grupo I</t>
  </si>
  <si>
    <t>MENSUAL</t>
  </si>
  <si>
    <t>ANUAL</t>
  </si>
  <si>
    <t>INC.</t>
  </si>
  <si>
    <t>T.S. Apoyo a la Docencia e Investigación</t>
  </si>
  <si>
    <t>T.S. Servicio Técnico de Obras, Equipamiento y Manten.</t>
  </si>
  <si>
    <t>T.S. de Prensa e Información</t>
  </si>
  <si>
    <t>T.S. Deportes</t>
  </si>
  <si>
    <t>Titulado Superior Informática (a extinguir)</t>
  </si>
  <si>
    <t>Profesor Instituto de Idiomas</t>
  </si>
  <si>
    <t>T.S. Administración (a extinguir)</t>
  </si>
  <si>
    <t>Titulado Superior</t>
  </si>
  <si>
    <t>T.S.Actividades Culturales</t>
  </si>
  <si>
    <t xml:space="preserve">T.S.Prevención </t>
  </si>
  <si>
    <t>Grupo II</t>
  </si>
  <si>
    <t xml:space="preserve">T.G.M. Apoyo a la Docencia e Investigación </t>
  </si>
  <si>
    <t>T.G.M. Escuelas Infantiles</t>
  </si>
  <si>
    <t>T.G.M. Actividades Culturales</t>
  </si>
  <si>
    <t>Trabajador Social</t>
  </si>
  <si>
    <t>T.G.M. Medios Audiovisuales</t>
  </si>
  <si>
    <t>T.G.M. Deportes</t>
  </si>
  <si>
    <t>T.G.M. de Prensa e Información</t>
  </si>
  <si>
    <t>T.G.M. S.T.O.E.M.</t>
  </si>
  <si>
    <t>Titulado Grado Medio Informática (a extinguir)</t>
  </si>
  <si>
    <t>Titulado Grado Medio Administración (a extinguir)</t>
  </si>
  <si>
    <t>Titulado Grado Medio</t>
  </si>
  <si>
    <t xml:space="preserve">T.G.M. Prevención </t>
  </si>
  <si>
    <t>Grupo III</t>
  </si>
  <si>
    <t>Encargado de Equipo</t>
  </si>
  <si>
    <t>Encargado de Equipo de Conserjería</t>
  </si>
  <si>
    <t>Téc. Especialista Serv. Técnico Obras, Equip. Y Manteni.</t>
  </si>
  <si>
    <t>Conductor Mecánico</t>
  </si>
  <si>
    <t xml:space="preserve">Técnico Especialista Laboratorio </t>
  </si>
  <si>
    <t>Técnico Especialista Artes Gráficas</t>
  </si>
  <si>
    <t>Técnico Especialista Reprografía y Publicaciones</t>
  </si>
  <si>
    <t>Técnico Especialista Hostelería</t>
  </si>
  <si>
    <t>Coordinador de Servicios de Conserjería</t>
  </si>
  <si>
    <t>Técnico Especialista Medios Audiovisuales</t>
  </si>
  <si>
    <t>Técnico Especialista Escuelas Infantiles</t>
  </si>
  <si>
    <t>Delineante</t>
  </si>
  <si>
    <t>Interprete / Informador</t>
  </si>
  <si>
    <t>Técnico Especialista Actividades Culturales</t>
  </si>
  <si>
    <t>Técnico Especialista Deportes</t>
  </si>
  <si>
    <t>Técnico Especialista de Prensa e Información</t>
  </si>
  <si>
    <t>Técnico Especialista de Almacén</t>
  </si>
  <si>
    <t>Técnico Especialista de Telecomunicaciones</t>
  </si>
  <si>
    <t>Técnico Especialista Biblioteca, Archivo y Museos</t>
  </si>
  <si>
    <t>Operador (a extinguir)</t>
  </si>
  <si>
    <t>Técnico Especialista Administración (a extinguir)</t>
  </si>
  <si>
    <t>Maestro de Taller (a extinguir)</t>
  </si>
  <si>
    <t xml:space="preserve">Técnico Especialista Prevención </t>
  </si>
  <si>
    <t xml:space="preserve">Técnico Especialista </t>
  </si>
  <si>
    <t>282,20***</t>
  </si>
  <si>
    <t>Grupo IV</t>
  </si>
  <si>
    <t>Técnico Auxiliar Servicio Técnico de Obras, Equip. y Manten.</t>
  </si>
  <si>
    <t>Técnico Auxiliar de Seguridad (a extinguir)</t>
  </si>
  <si>
    <t>Motorista</t>
  </si>
  <si>
    <t>Técnico Auxiliar de Laboratorio</t>
  </si>
  <si>
    <t>Modelo en Vivo</t>
  </si>
  <si>
    <t>Socorrista</t>
  </si>
  <si>
    <t>Técnico Auxiliar de Hostelería</t>
  </si>
  <si>
    <t>Técnico Auxililar de Reprografía y Publicaciones</t>
  </si>
  <si>
    <t>Técnico Auxiliar del Servicio de Conserjería</t>
  </si>
  <si>
    <t>Técnico Auxiliar Medios Audiovisuales</t>
  </si>
  <si>
    <t>Técnico Auxiliar Bibliotecas, Archivos y Museos</t>
  </si>
  <si>
    <t>Técnico Auxiliar Instalaciones Deportivas</t>
  </si>
  <si>
    <t>Técnico Auxiliar de Limpieza</t>
  </si>
  <si>
    <t>Técnico Auxiliar de Almacén</t>
  </si>
  <si>
    <t>Telefonista</t>
  </si>
  <si>
    <t>Técnico Auxiliar de Administración (a extinguir)</t>
  </si>
  <si>
    <t>Auxiliar de Grabación (a extinguir)</t>
  </si>
  <si>
    <t>Grupo V</t>
  </si>
  <si>
    <t>Ayudante Oficio Servicio Técnico de Obras, Equip. Y Manten.</t>
  </si>
  <si>
    <t>Ayudante Servicios de Limpieza</t>
  </si>
  <si>
    <t>Ayudante Servicio de Conserjería</t>
  </si>
  <si>
    <t>COMPLEMENTO DE DIRECCIÓN</t>
  </si>
  <si>
    <t>GRUPO/FUNCIÓN</t>
  </si>
  <si>
    <t>VALOR MENSUAL</t>
  </si>
  <si>
    <t>VALOR ANUAL</t>
  </si>
  <si>
    <t>*</t>
  </si>
  <si>
    <t>importe de los trienios que cumpla el personal del grupo IV desde 01/01/02</t>
  </si>
  <si>
    <t>T.Superior Director</t>
  </si>
  <si>
    <t>**</t>
  </si>
  <si>
    <t>importe de los trienios cumplidos por el personal del Grupo IV antes de 01/01/02</t>
  </si>
  <si>
    <t>T. Superior Subdirector</t>
  </si>
  <si>
    <t>T. G. Medio Director</t>
  </si>
  <si>
    <t>C. Homologación (0%)</t>
  </si>
  <si>
    <t>T. G. Medio Subdirector</t>
  </si>
  <si>
    <t>1er cuatrimestre</t>
  </si>
  <si>
    <t>OTROS CONCEPTOS RETRIBUTIVOS</t>
  </si>
  <si>
    <t>VALOR</t>
  </si>
  <si>
    <t>%INCREMENTO</t>
  </si>
  <si>
    <t>IMPORTE HORA</t>
  </si>
  <si>
    <t>2º cuatrimestre</t>
  </si>
  <si>
    <r>
      <t>3</t>
    </r>
    <r>
      <rPr>
        <vertAlign val="superscript"/>
        <sz val="8.5"/>
        <rFont val="Arial"/>
        <family val="2"/>
      </rPr>
      <t>er</t>
    </r>
    <r>
      <rPr>
        <sz val="8.5"/>
        <rFont val="Arial"/>
        <family val="2"/>
      </rPr>
      <t xml:space="preserve"> cuatrimestre</t>
    </r>
  </si>
  <si>
    <t>Art.56.- Complemento de nocturnidad: (mensual)</t>
  </si>
  <si>
    <t>Art.57.- Complemento de residencia:</t>
  </si>
  <si>
    <t>ANEXO XV BOE 03/01/09</t>
  </si>
  <si>
    <t>Retribuciones INEF (0%)</t>
  </si>
  <si>
    <t>Art.58.- Complemento de trabajo en sábados, domingos y festivos:</t>
  </si>
  <si>
    <t>Sueldo</t>
  </si>
  <si>
    <t>-Sábados y domingos (sin vivienda)</t>
  </si>
  <si>
    <t>1 día libre y</t>
  </si>
  <si>
    <t>Trienio</t>
  </si>
  <si>
    <t>-ó sábados turno de mañana (sin vivienda)</t>
  </si>
  <si>
    <t>sin día libre y</t>
  </si>
  <si>
    <t>Plus Actividad</t>
  </si>
  <si>
    <t>-ó sábado/tarde o domingo cualquier turno (sin vivienda)</t>
  </si>
  <si>
    <t>Art.59 (Cpto.Personal) y Art.62.(Grat.Serv.Extraord.)</t>
  </si>
  <si>
    <t>Incremento 0,3%</t>
  </si>
  <si>
    <t>*** 564,38 para Técnicos Especialistas Conserjería/Medios Audiovisuales</t>
  </si>
  <si>
    <t>Hosteleria 30 (+0,3%)</t>
  </si>
  <si>
    <t>COMPLEMENTO PRODUCTIVIDAD 2022 PAS LABORAL</t>
  </si>
  <si>
    <t>CATEGORÍA/DIAS</t>
  </si>
  <si>
    <t>Grupo 1</t>
  </si>
  <si>
    <t>Grupo 2</t>
  </si>
  <si>
    <t>INDEMNIZACIÓN POR RESIDENCIA</t>
  </si>
  <si>
    <t>INDEMNIZ. RESIDENCIA</t>
  </si>
  <si>
    <t>Grupo 3</t>
  </si>
  <si>
    <t>Grupoo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</si>
</sst>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_-* #,##0.00\ _€_-;\-* #,##0.00\ _€_-;_-* &quot;-&quot;??\ _€_-;_-@_-"/>
    <numFmt numFmtId="165" formatCode="[$-C0A]mmmm\-yy;@"/>
    <numFmt numFmtId="166" formatCode="_-* #,##0\ _P_t_a_-;\-* #,##0\ _P_t_a_-;_-* &quot;-&quot;\ _P_t_a_-;_-@_-"/>
    <numFmt numFmtId="167" formatCode="_(\$* #,##0.00_);_(\$* \(#,##0.00\);_(\$* &quot;-&quot;??_);_(@_)"/>
    <numFmt numFmtId="168" formatCode="_-* #,##0.00\ _P_t_a_-;\-* #,##0.00\ _P_t_a_-;_-* &quot;-&quot;\ _P_t_a_-;_-@_-"/>
    <numFmt numFmtId="169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10"/>
      <color rgb="FFFF0000"/>
      <name val="Arial"/>
      <family val="2"/>
    </font>
    <font>
      <vertAlign val="superscript"/>
      <sz val="8.5"/>
      <name val="Arial"/>
      <family val="2"/>
    </font>
    <font>
      <sz val="7"/>
      <name val="Garamond"/>
      <family val="1"/>
    </font>
    <font>
      <b/>
      <sz val="8.5"/>
      <name val="Calibri"/>
      <family val="2"/>
    </font>
    <font>
      <b/>
      <sz val="10"/>
      <name val="Garamond"/>
      <family val="1"/>
    </font>
    <font>
      <b/>
      <sz val="8.5"/>
      <name val="Calibri"/>
      <family val="2"/>
      <scheme val="minor"/>
    </font>
    <font>
      <sz val="10"/>
      <name val="Garamond"/>
      <family val="1"/>
    </font>
    <font>
      <sz val="8.5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4" fontId="2" fillId="0" borderId="0" applyNumberFormat="0" applyFont="0" applyFill="0" applyBorder="0" applyAlignment="0" applyProtection="0"/>
    <xf numFmtId="164" fontId="2" fillId="0" borderId="0" applyNumberFormat="0" applyFont="0" applyFill="0" applyBorder="0" applyAlignment="0" applyProtection="0"/>
    <xf numFmtId="167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1"/>
    <xf numFmtId="0" fontId="3" fillId="0" borderId="0" xfId="1" applyFont="1" applyBorder="1" applyAlignment="1">
      <alignment horizontal="center" vertical="center"/>
    </xf>
    <xf numFmtId="0" fontId="2" fillId="0" borderId="0" xfId="1" applyProtection="1"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right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4" fontId="5" fillId="0" borderId="0" xfId="1" applyNumberFormat="1" applyFont="1" applyBorder="1" applyAlignment="1" applyProtection="1">
      <alignment horizontal="right" vertical="center"/>
      <protection hidden="1"/>
    </xf>
    <xf numFmtId="0" fontId="4" fillId="0" borderId="1" xfId="1" applyFont="1" applyBorder="1" applyAlignment="1" applyProtection="1">
      <alignment horizontal="center"/>
      <protection hidden="1"/>
    </xf>
    <xf numFmtId="0" fontId="5" fillId="0" borderId="0" xfId="1" applyFont="1"/>
    <xf numFmtId="4" fontId="5" fillId="0" borderId="1" xfId="1" applyNumberFormat="1" applyFont="1" applyBorder="1" applyProtection="1">
      <protection hidden="1"/>
    </xf>
    <xf numFmtId="0" fontId="5" fillId="0" borderId="0" xfId="1" applyFont="1" applyProtection="1">
      <protection hidden="1"/>
    </xf>
    <xf numFmtId="165" fontId="4" fillId="0" borderId="1" xfId="1" quotePrefix="1" applyNumberFormat="1" applyFont="1" applyBorder="1" applyProtection="1">
      <protection hidden="1"/>
    </xf>
    <xf numFmtId="17" fontId="4" fillId="0" borderId="1" xfId="1" quotePrefix="1" applyNumberFormat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center" vertical="center" wrapText="1"/>
      <protection hidden="1"/>
    </xf>
    <xf numFmtId="0" fontId="6" fillId="0" borderId="0" xfId="1" applyFont="1" applyBorder="1" applyAlignment="1" applyProtection="1">
      <alignment horizontal="center" vertical="center"/>
      <protection hidden="1"/>
    </xf>
    <xf numFmtId="4" fontId="2" fillId="0" borderId="0" xfId="1" applyNumberFormat="1" applyBorder="1" applyAlignment="1" applyProtection="1">
      <alignment horizontal="right" vertical="center"/>
      <protection hidden="1"/>
    </xf>
    <xf numFmtId="2" fontId="2" fillId="0" borderId="0" xfId="1" applyNumberFormat="1" applyProtection="1">
      <protection hidden="1"/>
    </xf>
    <xf numFmtId="0" fontId="2" fillId="0" borderId="0" xfId="1" applyBorder="1"/>
    <xf numFmtId="8" fontId="2" fillId="0" borderId="0" xfId="1" applyNumberFormat="1"/>
    <xf numFmtId="4" fontId="2" fillId="0" borderId="0" xfId="1" applyNumberForma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4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5" xfId="0" applyFont="1" applyBorder="1"/>
    <xf numFmtId="2" fontId="4" fillId="0" borderId="6" xfId="0" applyNumberFormat="1" applyFont="1" applyBorder="1"/>
    <xf numFmtId="4" fontId="4" fillId="0" borderId="6" xfId="0" applyNumberFormat="1" applyFont="1" applyBorder="1"/>
    <xf numFmtId="0" fontId="9" fillId="0" borderId="1" xfId="0" applyFont="1" applyBorder="1"/>
    <xf numFmtId="4" fontId="5" fillId="0" borderId="1" xfId="0" applyNumberFormat="1" applyFont="1" applyBorder="1"/>
    <xf numFmtId="2" fontId="5" fillId="0" borderId="1" xfId="0" applyNumberFormat="1" applyFont="1" applyBorder="1"/>
    <xf numFmtId="2" fontId="2" fillId="0" borderId="0" xfId="1" applyNumberFormat="1"/>
    <xf numFmtId="2" fontId="4" fillId="0" borderId="1" xfId="0" applyNumberFormat="1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2" fontId="5" fillId="0" borderId="1" xfId="0" applyNumberFormat="1" applyFont="1" applyBorder="1" applyAlignment="1" applyProtection="1">
      <alignment horizontal="center"/>
      <protection hidden="1"/>
    </xf>
    <xf numFmtId="0" fontId="2" fillId="0" borderId="0" xfId="1"/>
    <xf numFmtId="0" fontId="2" fillId="0" borderId="0" xfId="1"/>
    <xf numFmtId="0" fontId="10" fillId="0" borderId="0" xfId="1" applyFont="1"/>
    <xf numFmtId="0" fontId="2" fillId="0" borderId="0" xfId="1"/>
    <xf numFmtId="0" fontId="5" fillId="0" borderId="0" xfId="1" applyFont="1" applyAlignment="1" applyProtection="1">
      <alignment horizontal="right"/>
      <protection hidden="1"/>
    </xf>
    <xf numFmtId="10" fontId="5" fillId="0" borderId="0" xfId="1" quotePrefix="1" applyNumberFormat="1" applyFont="1" applyAlignment="1" applyProtection="1">
      <alignment horizontal="center"/>
      <protection hidden="1"/>
    </xf>
    <xf numFmtId="0" fontId="4" fillId="0" borderId="0" xfId="1" quotePrefix="1" applyFont="1" applyAlignment="1" applyProtection="1">
      <alignment horizontal="center"/>
      <protection hidden="1"/>
    </xf>
    <xf numFmtId="0" fontId="5" fillId="0" borderId="0" xfId="1" quotePrefix="1" applyFont="1" applyAlignment="1" applyProtection="1">
      <alignment horizontal="center"/>
      <protection hidden="1"/>
    </xf>
    <xf numFmtId="0" fontId="4" fillId="0" borderId="0" xfId="1" applyFont="1" applyAlignment="1" applyProtection="1">
      <alignment horizontal="left" vertical="top" wrapText="1"/>
      <protection hidden="1"/>
    </xf>
    <xf numFmtId="0" fontId="4" fillId="0" borderId="0" xfId="1" applyFont="1" applyAlignment="1" applyProtection="1">
      <alignment horizontal="center" vertical="top" wrapText="1"/>
      <protection hidden="1"/>
    </xf>
    <xf numFmtId="0" fontId="5" fillId="0" borderId="0" xfId="1" applyFont="1" applyAlignment="1" applyProtection="1">
      <alignment horizontal="left" wrapText="1"/>
      <protection hidden="1"/>
    </xf>
    <xf numFmtId="4" fontId="5" fillId="0" borderId="0" xfId="2" applyNumberFormat="1" applyFont="1" applyBorder="1" applyAlignment="1" applyProtection="1">
      <alignment horizontal="center"/>
      <protection hidden="1"/>
    </xf>
    <xf numFmtId="4" fontId="5" fillId="0" borderId="0" xfId="1" applyNumberFormat="1" applyFont="1" applyAlignment="1" applyProtection="1">
      <alignment horizontal="center" wrapText="1"/>
      <protection hidden="1"/>
    </xf>
    <xf numFmtId="4" fontId="5" fillId="0" borderId="0" xfId="1" applyNumberFormat="1" applyFont="1" applyAlignment="1" applyProtection="1">
      <alignment horizontal="center"/>
      <protection hidden="1"/>
    </xf>
    <xf numFmtId="4" fontId="4" fillId="0" borderId="0" xfId="2" applyNumberFormat="1" applyFont="1" applyFill="1" applyBorder="1" applyAlignment="1" applyProtection="1">
      <alignment horizontal="center"/>
      <protection hidden="1"/>
    </xf>
    <xf numFmtId="4" fontId="5" fillId="0" borderId="0" xfId="2" applyNumberFormat="1" applyFont="1" applyBorder="1" applyAlignment="1" applyProtection="1">
      <protection hidden="1"/>
    </xf>
    <xf numFmtId="4" fontId="4" fillId="0" borderId="0" xfId="1" applyNumberFormat="1" applyFont="1" applyAlignment="1" applyProtection="1">
      <alignment horizontal="center" wrapText="1"/>
      <protection hidden="1"/>
    </xf>
    <xf numFmtId="4" fontId="2" fillId="0" borderId="0" xfId="1" applyNumberFormat="1" applyProtection="1">
      <protection hidden="1"/>
    </xf>
    <xf numFmtId="0" fontId="5" fillId="0" borderId="0" xfId="1" applyFont="1" applyAlignment="1" applyProtection="1">
      <alignment horizontal="center" wrapText="1"/>
      <protection hidden="1"/>
    </xf>
    <xf numFmtId="0" fontId="5" fillId="0" borderId="0" xfId="1" applyFont="1" applyAlignment="1" applyProtection="1">
      <alignment horizontal="center"/>
      <protection hidden="1"/>
    </xf>
    <xf numFmtId="168" fontId="4" fillId="0" borderId="0" xfId="2" applyNumberFormat="1" applyFont="1" applyFill="1" applyBorder="1" applyAlignment="1" applyProtection="1">
      <alignment horizontal="center"/>
      <protection hidden="1"/>
    </xf>
    <xf numFmtId="168" fontId="5" fillId="0" borderId="0" xfId="2" applyNumberFormat="1" applyFont="1" applyBorder="1" applyAlignment="1" applyProtection="1">
      <protection hidden="1"/>
    </xf>
    <xf numFmtId="0" fontId="4" fillId="0" borderId="0" xfId="1" applyFont="1" applyAlignment="1" applyProtection="1">
      <alignment horizontal="center" wrapText="1"/>
      <protection hidden="1"/>
    </xf>
    <xf numFmtId="0" fontId="4" fillId="0" borderId="0" xfId="1" applyFont="1" applyAlignment="1" applyProtection="1">
      <alignment horizontal="left" wrapText="1"/>
      <protection hidden="1"/>
    </xf>
    <xf numFmtId="0" fontId="5" fillId="0" borderId="0" xfId="2" applyNumberFormat="1" applyFont="1" applyBorder="1" applyAlignment="1" applyProtection="1">
      <protection hidden="1"/>
    </xf>
    <xf numFmtId="0" fontId="5" fillId="0" borderId="0" xfId="2" applyNumberFormat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center"/>
      <protection hidden="1"/>
    </xf>
    <xf numFmtId="4" fontId="5" fillId="0" borderId="0" xfId="2" applyNumberFormat="1" applyFont="1" applyBorder="1" applyAlignment="1" applyProtection="1">
      <alignment horizontal="right"/>
      <protection hidden="1"/>
    </xf>
    <xf numFmtId="168" fontId="5" fillId="0" borderId="0" xfId="2" applyNumberFormat="1" applyFont="1" applyFill="1" applyBorder="1" applyAlignment="1" applyProtection="1">
      <protection hidden="1"/>
    </xf>
    <xf numFmtId="0" fontId="5" fillId="0" borderId="0" xfId="1" applyFont="1" applyAlignment="1" applyProtection="1">
      <alignment horizontal="left" shrinkToFit="1"/>
      <protection hidden="1"/>
    </xf>
    <xf numFmtId="2" fontId="5" fillId="0" borderId="0" xfId="2" applyNumberFormat="1" applyFont="1" applyBorder="1" applyAlignment="1" applyProtection="1">
      <alignment horizontal="right"/>
      <protection hidden="1"/>
    </xf>
    <xf numFmtId="0" fontId="5" fillId="0" borderId="0" xfId="1" applyFont="1" applyAlignment="1" applyProtection="1">
      <alignment horizontal="left"/>
      <protection hidden="1"/>
    </xf>
    <xf numFmtId="168" fontId="5" fillId="0" borderId="0" xfId="2" applyNumberFormat="1" applyFont="1" applyBorder="1" applyProtection="1">
      <protection hidden="1"/>
    </xf>
    <xf numFmtId="0" fontId="4" fillId="0" borderId="10" xfId="1" applyFont="1" applyBorder="1" applyAlignment="1" applyProtection="1">
      <alignment horizontal="left"/>
      <protection hidden="1"/>
    </xf>
    <xf numFmtId="10" fontId="5" fillId="0" borderId="11" xfId="1" quotePrefix="1" applyNumberFormat="1" applyFont="1" applyBorder="1" applyAlignment="1" applyProtection="1">
      <alignment horizontal="center"/>
      <protection hidden="1"/>
    </xf>
    <xf numFmtId="0" fontId="5" fillId="0" borderId="12" xfId="1" applyFont="1" applyBorder="1" applyAlignment="1" applyProtection="1">
      <alignment horizontal="center"/>
      <protection hidden="1"/>
    </xf>
    <xf numFmtId="0" fontId="4" fillId="0" borderId="13" xfId="1" applyFont="1" applyBorder="1" applyAlignment="1" applyProtection="1">
      <alignment horizontal="left" vertical="top" wrapText="1"/>
      <protection hidden="1"/>
    </xf>
    <xf numFmtId="0" fontId="4" fillId="0" borderId="14" xfId="1" applyFont="1" applyBorder="1" applyAlignment="1" applyProtection="1">
      <alignment horizontal="center" vertical="top" wrapText="1"/>
      <protection hidden="1"/>
    </xf>
    <xf numFmtId="168" fontId="4" fillId="0" borderId="10" xfId="2" applyNumberFormat="1" applyFont="1" applyFill="1" applyBorder="1" applyAlignment="1" applyProtection="1">
      <alignment horizontal="center"/>
      <protection hidden="1"/>
    </xf>
    <xf numFmtId="0" fontId="5" fillId="0" borderId="11" xfId="1" applyFont="1" applyBorder="1" applyProtection="1">
      <protection hidden="1"/>
    </xf>
    <xf numFmtId="0" fontId="4" fillId="0" borderId="11" xfId="1" applyFont="1" applyBorder="1" applyProtection="1">
      <protection hidden="1"/>
    </xf>
    <xf numFmtId="0" fontId="5" fillId="0" borderId="12" xfId="1" applyFont="1" applyBorder="1" applyProtection="1">
      <protection hidden="1"/>
    </xf>
    <xf numFmtId="0" fontId="5" fillId="0" borderId="13" xfId="1" applyFont="1" applyBorder="1" applyAlignment="1" applyProtection="1">
      <alignment horizontal="left"/>
      <protection hidden="1"/>
    </xf>
    <xf numFmtId="2" fontId="5" fillId="0" borderId="0" xfId="2" applyNumberFormat="1" applyFont="1" applyBorder="1" applyAlignment="1" applyProtection="1">
      <alignment horizontal="center" vertical="center"/>
      <protection hidden="1"/>
    </xf>
    <xf numFmtId="4" fontId="5" fillId="0" borderId="14" xfId="2" applyNumberFormat="1" applyFont="1" applyBorder="1" applyAlignment="1" applyProtection="1">
      <alignment horizontal="center" vertical="center"/>
      <protection hidden="1"/>
    </xf>
    <xf numFmtId="168" fontId="4" fillId="0" borderId="15" xfId="2" applyNumberFormat="1" applyFont="1" applyFill="1" applyBorder="1" applyAlignment="1" applyProtection="1">
      <alignment horizontal="center"/>
      <protection hidden="1"/>
    </xf>
    <xf numFmtId="0" fontId="5" fillId="0" borderId="16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5" fillId="0" borderId="17" xfId="1" applyFont="1" applyBorder="1" applyProtection="1">
      <protection hidden="1"/>
    </xf>
    <xf numFmtId="0" fontId="5" fillId="0" borderId="13" xfId="1" applyFont="1" applyBorder="1" applyAlignment="1" applyProtection="1">
      <alignment horizontal="left" vertical="top" wrapText="1"/>
      <protection hidden="1"/>
    </xf>
    <xf numFmtId="168" fontId="4" fillId="0" borderId="18" xfId="2" applyNumberFormat="1" applyFont="1" applyBorder="1" applyProtection="1">
      <protection hidden="1"/>
    </xf>
    <xf numFmtId="0" fontId="5" fillId="0" borderId="19" xfId="1" applyFont="1" applyBorder="1" applyAlignment="1" applyProtection="1">
      <alignment horizontal="center"/>
      <protection hidden="1"/>
    </xf>
    <xf numFmtId="0" fontId="5" fillId="0" borderId="15" xfId="1" applyFont="1" applyBorder="1" applyAlignment="1" applyProtection="1">
      <alignment horizontal="left" vertical="top" wrapText="1"/>
      <protection hidden="1"/>
    </xf>
    <xf numFmtId="0" fontId="5" fillId="0" borderId="16" xfId="2" applyNumberFormat="1" applyFont="1" applyBorder="1" applyAlignment="1" applyProtection="1">
      <alignment horizontal="center" vertical="center"/>
      <protection hidden="1"/>
    </xf>
    <xf numFmtId="4" fontId="5" fillId="0" borderId="17" xfId="2" applyNumberFormat="1" applyFont="1" applyBorder="1" applyAlignment="1" applyProtection="1">
      <alignment horizontal="center" vertical="center"/>
      <protection hidden="1"/>
    </xf>
    <xf numFmtId="168" fontId="5" fillId="0" borderId="20" xfId="2" applyNumberFormat="1" applyFont="1" applyBorder="1" applyProtection="1">
      <protection hidden="1"/>
    </xf>
    <xf numFmtId="4" fontId="5" fillId="0" borderId="21" xfId="1" applyNumberFormat="1" applyFont="1" applyBorder="1" applyAlignment="1" applyProtection="1">
      <alignment horizontal="center"/>
      <protection hidden="1"/>
    </xf>
    <xf numFmtId="0" fontId="5" fillId="0" borderId="11" xfId="1" applyFont="1" applyBorder="1" applyAlignment="1" applyProtection="1">
      <alignment horizontal="center"/>
      <protection hidden="1"/>
    </xf>
    <xf numFmtId="0" fontId="4" fillId="0" borderId="11" xfId="1" applyFont="1" applyBorder="1" applyAlignment="1" applyProtection="1">
      <alignment horizontal="center"/>
      <protection hidden="1"/>
    </xf>
    <xf numFmtId="168" fontId="5" fillId="0" borderId="12" xfId="2" applyNumberFormat="1" applyFont="1" applyFill="1" applyBorder="1" applyAlignment="1" applyProtection="1">
      <alignment horizontal="center"/>
      <protection hidden="1"/>
    </xf>
    <xf numFmtId="0" fontId="5" fillId="0" borderId="21" xfId="1" applyFont="1" applyBorder="1" applyAlignment="1" applyProtection="1">
      <alignment horizontal="center"/>
      <protection hidden="1"/>
    </xf>
    <xf numFmtId="0" fontId="4" fillId="0" borderId="13" xfId="1" applyFont="1" applyBorder="1" applyAlignment="1" applyProtection="1">
      <alignment horizontal="left"/>
      <protection hidden="1"/>
    </xf>
    <xf numFmtId="168" fontId="4" fillId="0" borderId="14" xfId="2" applyNumberFormat="1" applyFont="1" applyFill="1" applyBorder="1" applyAlignment="1" applyProtection="1">
      <alignment horizontal="center"/>
      <protection hidden="1"/>
    </xf>
    <xf numFmtId="168" fontId="5" fillId="0" borderId="22" xfId="2" applyNumberFormat="1" applyFont="1" applyBorder="1" applyProtection="1">
      <protection hidden="1"/>
    </xf>
    <xf numFmtId="0" fontId="5" fillId="0" borderId="23" xfId="1" applyFont="1" applyBorder="1" applyAlignment="1" applyProtection="1">
      <alignment horizontal="center"/>
      <protection hidden="1"/>
    </xf>
    <xf numFmtId="0" fontId="5" fillId="0" borderId="0" xfId="1" applyFont="1" applyAlignment="1" applyProtection="1">
      <alignment horizontal="center" vertical="top" wrapText="1"/>
      <protection hidden="1"/>
    </xf>
    <xf numFmtId="2" fontId="5" fillId="0" borderId="14" xfId="2" applyNumberFormat="1" applyFont="1" applyFill="1" applyBorder="1" applyAlignment="1" applyProtection="1">
      <alignment horizontal="center"/>
      <protection hidden="1"/>
    </xf>
    <xf numFmtId="168" fontId="4" fillId="0" borderId="0" xfId="2" applyNumberFormat="1" applyFont="1" applyBorder="1" applyProtection="1">
      <protection hidden="1"/>
    </xf>
    <xf numFmtId="169" fontId="5" fillId="0" borderId="0" xfId="1" applyNumberFormat="1" applyFont="1" applyAlignment="1" applyProtection="1">
      <alignment horizontal="center"/>
      <protection hidden="1"/>
    </xf>
    <xf numFmtId="0" fontId="5" fillId="0" borderId="13" xfId="1" quotePrefix="1" applyFont="1" applyBorder="1" applyAlignment="1" applyProtection="1">
      <alignment horizontal="left"/>
      <protection hidden="1"/>
    </xf>
    <xf numFmtId="169" fontId="5" fillId="0" borderId="0" xfId="1" quotePrefix="1" applyNumberFormat="1" applyFont="1" applyAlignment="1" applyProtection="1">
      <alignment horizontal="center"/>
      <protection hidden="1"/>
    </xf>
    <xf numFmtId="0" fontId="5" fillId="0" borderId="25" xfId="1" applyFont="1" applyBorder="1" applyAlignment="1" applyProtection="1">
      <alignment horizontal="center"/>
      <protection hidden="1"/>
    </xf>
    <xf numFmtId="168" fontId="5" fillId="0" borderId="2" xfId="2" applyNumberFormat="1" applyFont="1" applyBorder="1" applyProtection="1">
      <protection hidden="1"/>
    </xf>
    <xf numFmtId="0" fontId="5" fillId="0" borderId="3" xfId="1" applyFont="1" applyBorder="1" applyAlignment="1" applyProtection="1">
      <alignment horizontal="center"/>
      <protection hidden="1"/>
    </xf>
    <xf numFmtId="0" fontId="4" fillId="0" borderId="3" xfId="1" applyFont="1" applyBorder="1" applyAlignment="1" applyProtection="1">
      <alignment horizontal="center"/>
      <protection hidden="1"/>
    </xf>
    <xf numFmtId="0" fontId="5" fillId="0" borderId="4" xfId="1" applyFont="1" applyBorder="1" applyProtection="1">
      <protection hidden="1"/>
    </xf>
    <xf numFmtId="168" fontId="5" fillId="0" borderId="15" xfId="2" applyNumberFormat="1" applyFont="1" applyBorder="1" applyProtection="1">
      <protection hidden="1"/>
    </xf>
    <xf numFmtId="0" fontId="5" fillId="0" borderId="16" xfId="1" applyFont="1" applyBorder="1" applyAlignment="1" applyProtection="1">
      <alignment horizontal="center"/>
      <protection hidden="1"/>
    </xf>
    <xf numFmtId="168" fontId="4" fillId="0" borderId="17" xfId="2" applyNumberFormat="1" applyFont="1" applyFill="1" applyBorder="1" applyAlignment="1" applyProtection="1">
      <alignment horizontal="center"/>
      <protection hidden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8" fontId="4" fillId="0" borderId="0" xfId="2" applyNumberFormat="1" applyFont="1" applyFill="1" applyBorder="1" applyAlignment="1">
      <alignment horizontal="center"/>
    </xf>
    <xf numFmtId="168" fontId="5" fillId="0" borderId="0" xfId="2" applyNumberFormat="1" applyFont="1" applyBorder="1"/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2" fillId="0" borderId="0" xfId="1" applyFont="1"/>
    <xf numFmtId="0" fontId="2" fillId="0" borderId="0" xfId="1" applyAlignment="1">
      <alignment horizontal="left"/>
    </xf>
    <xf numFmtId="0" fontId="15" fillId="0" borderId="1" xfId="1" applyFont="1" applyBorder="1" applyAlignment="1" applyProtection="1">
      <alignment horizontal="center" vertical="center"/>
      <protection hidden="1"/>
    </xf>
    <xf numFmtId="17" fontId="15" fillId="0" borderId="1" xfId="1" quotePrefix="1" applyNumberFormat="1" applyFont="1" applyBorder="1" applyAlignment="1" applyProtection="1">
      <alignment horizontal="center" vertical="center"/>
      <protection hidden="1"/>
    </xf>
    <xf numFmtId="0" fontId="16" fillId="0" borderId="0" xfId="1" applyFont="1" applyAlignment="1">
      <alignment horizontal="center"/>
    </xf>
    <xf numFmtId="0" fontId="15" fillId="0" borderId="1" xfId="1" applyFont="1" applyBorder="1" applyAlignment="1" applyProtection="1">
      <alignment horizontal="center" vertical="center" wrapText="1"/>
      <protection hidden="1"/>
    </xf>
    <xf numFmtId="0" fontId="17" fillId="0" borderId="8" xfId="1" applyFont="1" applyBorder="1" applyAlignment="1">
      <alignment horizontal="left"/>
    </xf>
    <xf numFmtId="0" fontId="17" fillId="0" borderId="9" xfId="1" applyFont="1" applyBorder="1" applyAlignment="1">
      <alignment horizontal="left"/>
    </xf>
    <xf numFmtId="0" fontId="17" fillId="0" borderId="7" xfId="1" applyFont="1" applyBorder="1" applyAlignment="1">
      <alignment horizontal="left"/>
    </xf>
    <xf numFmtId="0" fontId="17" fillId="0" borderId="27" xfId="1" applyFont="1" applyBorder="1" applyAlignment="1">
      <alignment horizontal="left"/>
    </xf>
    <xf numFmtId="0" fontId="17" fillId="0" borderId="28" xfId="1" applyFont="1" applyBorder="1" applyAlignment="1">
      <alignment horizontal="left"/>
    </xf>
    <xf numFmtId="0" fontId="15" fillId="0" borderId="0" xfId="1" applyFont="1" applyAlignment="1">
      <alignment horizontal="left"/>
    </xf>
    <xf numFmtId="168" fontId="14" fillId="0" borderId="0" xfId="2" applyNumberFormat="1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2" fontId="17" fillId="0" borderId="1" xfId="0" applyNumberFormat="1" applyFont="1" applyBorder="1"/>
    <xf numFmtId="4" fontId="17" fillId="0" borderId="1" xfId="0" applyNumberFormat="1" applyFont="1" applyBorder="1"/>
    <xf numFmtId="0" fontId="17" fillId="0" borderId="29" xfId="1" applyFont="1" applyBorder="1" applyAlignment="1">
      <alignment horizontal="left"/>
    </xf>
    <xf numFmtId="0" fontId="2" fillId="0" borderId="0" xfId="1" applyAlignment="1">
      <alignment horizontal="center"/>
    </xf>
    <xf numFmtId="168" fontId="16" fillId="0" borderId="0" xfId="2" applyNumberFormat="1" applyFont="1" applyBorder="1"/>
    <xf numFmtId="4" fontId="20" fillId="0" borderId="1" xfId="1" applyNumberFormat="1" applyFont="1" applyFill="1" applyBorder="1" applyAlignment="1">
      <alignment horizontal="right" vertical="center"/>
    </xf>
    <xf numFmtId="4" fontId="20" fillId="0" borderId="1" xfId="1" applyNumberFormat="1" applyFont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 applyProtection="1">
      <alignment horizontal="left" vertical="center"/>
      <protection hidden="1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2" fillId="0" borderId="0" xfId="1"/>
    <xf numFmtId="0" fontId="4" fillId="0" borderId="2" xfId="1" applyFont="1" applyBorder="1" applyAlignment="1" applyProtection="1">
      <alignment horizontal="center" vertical="center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0" fontId="18" fillId="0" borderId="9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center" vertical="center"/>
      <protection hidden="1"/>
    </xf>
    <xf numFmtId="168" fontId="4" fillId="0" borderId="18" xfId="2" applyNumberFormat="1" applyFont="1" applyBorder="1" applyAlignment="1" applyProtection="1">
      <alignment horizontal="center"/>
      <protection hidden="1"/>
    </xf>
    <xf numFmtId="168" fontId="5" fillId="0" borderId="24" xfId="2" applyNumberFormat="1" applyFont="1" applyBorder="1" applyAlignment="1" applyProtection="1">
      <alignment horizontal="center"/>
      <protection hidden="1"/>
    </xf>
    <xf numFmtId="168" fontId="5" fillId="0" borderId="19" xfId="2" applyNumberFormat="1" applyFont="1" applyBorder="1" applyAlignment="1" applyProtection="1">
      <alignment horizontal="center"/>
      <protection hidden="1"/>
    </xf>
    <xf numFmtId="0" fontId="13" fillId="0" borderId="0" xfId="1" applyFont="1" applyAlignment="1">
      <alignment horizontal="center"/>
    </xf>
    <xf numFmtId="0" fontId="13" fillId="0" borderId="26" xfId="1" applyFont="1" applyBorder="1" applyAlignment="1">
      <alignment horizontal="center"/>
    </xf>
    <xf numFmtId="0" fontId="18" fillId="0" borderId="8" xfId="0" applyFont="1" applyBorder="1" applyAlignment="1" applyProtection="1">
      <alignment horizontal="center" vertical="center"/>
      <protection hidden="1"/>
    </xf>
    <xf numFmtId="0" fontId="18" fillId="0" borderId="30" xfId="0" applyFont="1" applyBorder="1" applyAlignment="1" applyProtection="1">
      <alignment horizontal="center" vertical="center"/>
      <protection hidden="1"/>
    </xf>
    <xf numFmtId="0" fontId="18" fillId="0" borderId="31" xfId="0" applyFont="1" applyBorder="1" applyAlignment="1" applyProtection="1">
      <alignment horizontal="center" vertical="center"/>
      <protection hidden="1"/>
    </xf>
    <xf numFmtId="0" fontId="18" fillId="0" borderId="32" xfId="0" applyFont="1" applyBorder="1" applyAlignment="1" applyProtection="1">
      <alignment horizontal="center" vertical="center"/>
      <protection hidden="1"/>
    </xf>
  </cellXfs>
  <cellStyles count="14">
    <cellStyle name="Millares [0] 2" xfId="2" xr:uid="{00000000-0005-0000-0000-000000000000}"/>
    <cellStyle name="Millares 2" xfId="3" xr:uid="{00000000-0005-0000-0000-000001000000}"/>
    <cellStyle name="Millares 2 2" xfId="4" xr:uid="{00000000-0005-0000-0000-000002000000}"/>
    <cellStyle name="Moneda 2" xfId="5" xr:uid="{00000000-0005-0000-0000-000003000000}"/>
    <cellStyle name="Normal" xfId="0" builtinId="0"/>
    <cellStyle name="Normal 2" xfId="1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Normal 6" xfId="10" xr:uid="{00000000-0005-0000-0000-00000A000000}"/>
    <cellStyle name="Normal 7" xfId="11" xr:uid="{00000000-0005-0000-0000-00000B000000}"/>
    <cellStyle name="Porcentaje 2" xfId="12" xr:uid="{00000000-0005-0000-0000-00000C000000}"/>
    <cellStyle name="Porcentaje 3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tribuciones%202022/Retribuciones%20PAS%202022_ROBERTO_revisada%20modifican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Calidad TRAMOS"/>
    </sheetNames>
    <sheetDataSet>
      <sheetData sheetId="0">
        <row r="4">
          <cell r="A4" t="str">
            <v>A1</v>
          </cell>
        </row>
        <row r="5">
          <cell r="A5" t="str">
            <v>A2</v>
          </cell>
        </row>
        <row r="6">
          <cell r="A6" t="str">
            <v>B</v>
          </cell>
        </row>
        <row r="7">
          <cell r="A7" t="str">
            <v>C1</v>
          </cell>
        </row>
        <row r="8">
          <cell r="A8" t="str">
            <v>C2</v>
          </cell>
        </row>
        <row r="9">
          <cell r="A9" t="str">
            <v>E</v>
          </cell>
        </row>
        <row r="29">
          <cell r="A29">
            <v>30</v>
          </cell>
        </row>
        <row r="30">
          <cell r="A30">
            <v>29</v>
          </cell>
        </row>
        <row r="31">
          <cell r="A31">
            <v>28</v>
          </cell>
        </row>
        <row r="32">
          <cell r="A32">
            <v>27</v>
          </cell>
        </row>
        <row r="33">
          <cell r="A33">
            <v>26</v>
          </cell>
        </row>
        <row r="34">
          <cell r="A34">
            <v>25</v>
          </cell>
        </row>
        <row r="35">
          <cell r="A35">
            <v>24</v>
          </cell>
        </row>
        <row r="36">
          <cell r="A36">
            <v>23</v>
          </cell>
        </row>
        <row r="37">
          <cell r="A37">
            <v>22</v>
          </cell>
        </row>
        <row r="38">
          <cell r="A38">
            <v>21</v>
          </cell>
        </row>
        <row r="39">
          <cell r="A39">
            <v>20</v>
          </cell>
        </row>
        <row r="40">
          <cell r="A40">
            <v>19</v>
          </cell>
        </row>
        <row r="41">
          <cell r="A41">
            <v>18</v>
          </cell>
        </row>
        <row r="42">
          <cell r="A42">
            <v>17</v>
          </cell>
        </row>
        <row r="43">
          <cell r="A43">
            <v>16</v>
          </cell>
        </row>
        <row r="44">
          <cell r="A44">
            <v>15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3"/>
  <sheetViews>
    <sheetView tabSelected="1" zoomScale="110" zoomScaleNormal="110" workbookViewId="0">
      <selection activeCell="C21" sqref="C21"/>
    </sheetView>
  </sheetViews>
  <sheetFormatPr baseColWidth="10" defaultColWidth="11.42578125" defaultRowHeight="12.75" x14ac:dyDescent="0.2"/>
  <cols>
    <col min="1" max="1" width="20.7109375" style="1" customWidth="1"/>
    <col min="2" max="2" width="17.7109375" style="1" customWidth="1"/>
    <col min="3" max="3" width="17.85546875" style="1" customWidth="1"/>
    <col min="4" max="4" width="16.5703125" style="1" customWidth="1"/>
    <col min="5" max="5" width="17.85546875" style="1" customWidth="1"/>
    <col min="6" max="6" width="16.85546875" style="1" customWidth="1"/>
    <col min="7" max="7" width="14.85546875" style="1" bestFit="1" customWidth="1"/>
    <col min="8" max="8" width="22.85546875" style="1" hidden="1" customWidth="1"/>
    <col min="9" max="9" width="19.5703125" style="1" hidden="1" customWidth="1"/>
    <col min="10" max="10" width="16.28515625" style="1" bestFit="1" customWidth="1"/>
    <col min="11" max="16384" width="11.42578125" style="1"/>
  </cols>
  <sheetData>
    <row r="1" spans="1:12" ht="12.75" customHeight="1" x14ac:dyDescent="0.2">
      <c r="A1" s="152" t="s">
        <v>85</v>
      </c>
      <c r="B1" s="152"/>
      <c r="C1" s="152"/>
      <c r="D1" s="152"/>
      <c r="E1" s="152"/>
      <c r="F1" s="152"/>
      <c r="G1" s="152"/>
    </row>
    <row r="2" spans="1:12" ht="12.75" customHeight="1" x14ac:dyDescent="0.2">
      <c r="A2" s="2"/>
      <c r="B2" s="2"/>
      <c r="C2" s="2"/>
      <c r="D2" s="2"/>
      <c r="E2" s="2"/>
      <c r="F2" s="2"/>
      <c r="G2" s="2"/>
    </row>
    <row r="3" spans="1:12" ht="12.75" customHeight="1" x14ac:dyDescent="0.2">
      <c r="A3" s="153" t="s">
        <v>0</v>
      </c>
      <c r="B3" s="153" t="s">
        <v>1</v>
      </c>
      <c r="C3" s="153" t="s">
        <v>2</v>
      </c>
      <c r="D3" s="153" t="s">
        <v>3</v>
      </c>
      <c r="E3" s="153"/>
      <c r="F3" s="3"/>
    </row>
    <row r="4" spans="1:12" ht="12.75" customHeight="1" x14ac:dyDescent="0.2">
      <c r="A4" s="153"/>
      <c r="B4" s="153"/>
      <c r="C4" s="153"/>
      <c r="D4" s="4" t="s">
        <v>4</v>
      </c>
      <c r="E4" s="4" t="s">
        <v>5</v>
      </c>
      <c r="F4" s="3"/>
    </row>
    <row r="5" spans="1:12" ht="12.75" customHeight="1" x14ac:dyDescent="0.2">
      <c r="A5" s="4" t="s">
        <v>6</v>
      </c>
      <c r="B5" s="5">
        <v>1238.68</v>
      </c>
      <c r="C5" s="5">
        <v>47.67</v>
      </c>
      <c r="D5" s="5">
        <v>764.37</v>
      </c>
      <c r="E5" s="5">
        <v>29.43</v>
      </c>
      <c r="F5" s="3"/>
    </row>
    <row r="6" spans="1:12" ht="12.75" customHeight="1" x14ac:dyDescent="0.2">
      <c r="A6" s="4" t="s">
        <v>7</v>
      </c>
      <c r="B6" s="5">
        <v>1071.06</v>
      </c>
      <c r="C6" s="5">
        <v>38.880000000000003</v>
      </c>
      <c r="D6" s="5">
        <v>781.15</v>
      </c>
      <c r="E6" s="5">
        <v>28.35</v>
      </c>
      <c r="F6" s="3"/>
    </row>
    <row r="7" spans="1:12" ht="12.75" customHeight="1" x14ac:dyDescent="0.2">
      <c r="A7" s="4" t="s">
        <v>8</v>
      </c>
      <c r="B7" s="5">
        <v>936.25</v>
      </c>
      <c r="C7" s="5">
        <v>34.11</v>
      </c>
      <c r="D7" s="5">
        <v>809.2</v>
      </c>
      <c r="E7" s="5">
        <v>29.5</v>
      </c>
      <c r="F7" s="3"/>
    </row>
    <row r="8" spans="1:12" ht="12.75" customHeight="1" x14ac:dyDescent="0.2">
      <c r="A8" s="4" t="s">
        <v>9</v>
      </c>
      <c r="B8" s="5">
        <v>804.19</v>
      </c>
      <c r="C8" s="5">
        <v>29.43</v>
      </c>
      <c r="D8" s="5">
        <v>695.06</v>
      </c>
      <c r="E8" s="5">
        <v>25.41</v>
      </c>
      <c r="F8" s="3"/>
    </row>
    <row r="9" spans="1:12" ht="12.75" customHeight="1" x14ac:dyDescent="0.2">
      <c r="A9" s="4" t="s">
        <v>10</v>
      </c>
      <c r="B9" s="5">
        <v>669.3</v>
      </c>
      <c r="C9" s="5">
        <v>20.03</v>
      </c>
      <c r="D9" s="5">
        <v>663.2</v>
      </c>
      <c r="E9" s="5">
        <v>19.829999999999998</v>
      </c>
      <c r="F9" s="3"/>
    </row>
    <row r="10" spans="1:12" ht="12.75" customHeight="1" x14ac:dyDescent="0.2">
      <c r="A10" s="4" t="s">
        <v>11</v>
      </c>
      <c r="B10" s="5">
        <v>612.59</v>
      </c>
      <c r="C10" s="5">
        <v>15.08</v>
      </c>
      <c r="D10" s="5">
        <v>612.59</v>
      </c>
      <c r="E10" s="5">
        <v>15.08</v>
      </c>
      <c r="F10" s="3"/>
      <c r="G10" s="3"/>
    </row>
    <row r="11" spans="1:12" ht="12.75" customHeight="1" x14ac:dyDescent="0.2">
      <c r="A11" s="3"/>
      <c r="B11" s="3"/>
      <c r="C11" s="3"/>
      <c r="D11" s="3"/>
      <c r="E11" s="3"/>
      <c r="F11" s="3"/>
      <c r="G11" s="3"/>
      <c r="H11" s="154"/>
      <c r="I11" s="154"/>
    </row>
    <row r="12" spans="1:12" ht="12.75" customHeight="1" x14ac:dyDescent="0.2">
      <c r="A12" s="3"/>
      <c r="B12" s="3"/>
      <c r="C12" s="3"/>
      <c r="D12" s="3"/>
      <c r="E12" s="3"/>
      <c r="G12" s="3"/>
    </row>
    <row r="13" spans="1:12" ht="12.75" customHeight="1" thickBot="1" x14ac:dyDescent="0.25">
      <c r="A13" s="4" t="s">
        <v>12</v>
      </c>
      <c r="B13" s="4" t="s">
        <v>13</v>
      </c>
      <c r="C13" s="4" t="s">
        <v>14</v>
      </c>
      <c r="D13" s="6"/>
      <c r="E13" s="3"/>
      <c r="F13" s="26" t="s">
        <v>78</v>
      </c>
      <c r="G13" s="27" t="s">
        <v>76</v>
      </c>
      <c r="H13" s="23" t="s">
        <v>76</v>
      </c>
      <c r="I13" s="10"/>
    </row>
    <row r="14" spans="1:12" ht="12.75" customHeight="1" thickBot="1" x14ac:dyDescent="0.25">
      <c r="A14" s="4">
        <v>30</v>
      </c>
      <c r="B14" s="5">
        <v>1081.99</v>
      </c>
      <c r="C14" s="5">
        <f>B14*12</f>
        <v>12983.880000000001</v>
      </c>
      <c r="D14" s="3"/>
      <c r="E14" s="3"/>
      <c r="F14" s="31" t="s">
        <v>0</v>
      </c>
      <c r="G14" s="31" t="s">
        <v>77</v>
      </c>
      <c r="H14" s="28" t="s">
        <v>77</v>
      </c>
      <c r="I14" s="10"/>
    </row>
    <row r="15" spans="1:12" ht="12.75" customHeight="1" x14ac:dyDescent="0.2">
      <c r="A15" s="4">
        <v>29</v>
      </c>
      <c r="B15" s="5">
        <v>970.49</v>
      </c>
      <c r="C15" s="5">
        <f t="shared" ref="C15:C29" si="0">B15*12</f>
        <v>11645.880000000001</v>
      </c>
      <c r="D15" s="3"/>
      <c r="E15" s="3"/>
      <c r="F15" s="24" t="s">
        <v>6</v>
      </c>
      <c r="G15" s="33">
        <v>984.47817185783992</v>
      </c>
      <c r="H15" s="29">
        <v>965.17467829199995</v>
      </c>
      <c r="I15" s="10"/>
    </row>
    <row r="16" spans="1:12" ht="12.75" customHeight="1" x14ac:dyDescent="0.2">
      <c r="A16" s="4">
        <v>28</v>
      </c>
      <c r="B16" s="5">
        <v>929.71</v>
      </c>
      <c r="C16" s="5">
        <f t="shared" si="0"/>
        <v>11156.52</v>
      </c>
      <c r="D16" s="3"/>
      <c r="E16" s="3"/>
      <c r="F16" s="24" t="s">
        <v>7</v>
      </c>
      <c r="G16" s="33">
        <v>732.82969787927607</v>
      </c>
      <c r="H16" s="29">
        <v>718.46048811693731</v>
      </c>
      <c r="I16" s="10"/>
      <c r="L16" s="39"/>
    </row>
    <row r="17" spans="1:12" ht="12.75" customHeight="1" x14ac:dyDescent="0.2">
      <c r="A17" s="4">
        <v>27</v>
      </c>
      <c r="B17" s="5">
        <v>888.86</v>
      </c>
      <c r="C17" s="5">
        <f t="shared" si="0"/>
        <v>10666.32</v>
      </c>
      <c r="D17" s="3"/>
      <c r="E17" s="3"/>
      <c r="F17" s="24" t="s">
        <v>9</v>
      </c>
      <c r="G17" s="33">
        <v>597.52963951829781</v>
      </c>
      <c r="H17" s="29">
        <v>585.81337207676256</v>
      </c>
      <c r="I17" s="10"/>
      <c r="L17" s="39"/>
    </row>
    <row r="18" spans="1:12" ht="12.75" customHeight="1" x14ac:dyDescent="0.2">
      <c r="A18" s="4">
        <v>26</v>
      </c>
      <c r="B18" s="5">
        <v>779.83</v>
      </c>
      <c r="C18" s="5">
        <f t="shared" si="0"/>
        <v>9357.9600000000009</v>
      </c>
      <c r="D18" s="3"/>
      <c r="E18" s="3"/>
      <c r="F18" s="24" t="s">
        <v>10</v>
      </c>
      <c r="G18" s="33">
        <v>394.14161684700002</v>
      </c>
      <c r="H18" s="29">
        <v>386.41334985000003</v>
      </c>
      <c r="I18" s="10"/>
      <c r="L18" s="39"/>
    </row>
    <row r="19" spans="1:12" ht="12.75" customHeight="1" x14ac:dyDescent="0.2">
      <c r="A19" s="4">
        <v>25</v>
      </c>
      <c r="B19" s="5">
        <v>691.88</v>
      </c>
      <c r="C19" s="5">
        <f t="shared" si="0"/>
        <v>8302.56</v>
      </c>
      <c r="D19" s="3"/>
      <c r="E19" s="3"/>
      <c r="F19" s="24" t="s">
        <v>11</v>
      </c>
      <c r="G19" s="33">
        <v>349.42844009135695</v>
      </c>
      <c r="H19" s="29">
        <v>342.57690205034999</v>
      </c>
      <c r="I19" s="10"/>
      <c r="L19" s="39"/>
    </row>
    <row r="20" spans="1:12" ht="12.75" customHeight="1" x14ac:dyDescent="0.2">
      <c r="A20" s="4">
        <v>24</v>
      </c>
      <c r="B20" s="5">
        <v>651.05999999999995</v>
      </c>
      <c r="C20" s="5">
        <f t="shared" si="0"/>
        <v>7812.7199999999993</v>
      </c>
      <c r="D20" s="3"/>
      <c r="E20" s="3"/>
      <c r="F20" s="22"/>
      <c r="G20" s="22"/>
      <c r="H20" s="22"/>
      <c r="I20" s="10"/>
      <c r="J20" s="22"/>
    </row>
    <row r="21" spans="1:12" ht="12.75" customHeight="1" thickBot="1" x14ac:dyDescent="0.25">
      <c r="A21" s="4">
        <v>23</v>
      </c>
      <c r="B21" s="5">
        <v>610.29999999999995</v>
      </c>
      <c r="C21" s="5">
        <f t="shared" si="0"/>
        <v>7323.5999999999995</v>
      </c>
      <c r="D21" s="3"/>
      <c r="E21" s="3"/>
      <c r="F21" s="25" t="s">
        <v>5</v>
      </c>
      <c r="G21" s="22"/>
      <c r="H21" s="22"/>
      <c r="I21" s="10"/>
      <c r="J21" s="22"/>
    </row>
    <row r="22" spans="1:12" ht="12.75" customHeight="1" thickBot="1" x14ac:dyDescent="0.25">
      <c r="A22" s="4">
        <v>22</v>
      </c>
      <c r="B22" s="5">
        <v>569.45000000000005</v>
      </c>
      <c r="C22" s="5">
        <f t="shared" si="0"/>
        <v>6833.4000000000005</v>
      </c>
      <c r="D22" s="3"/>
      <c r="E22" s="3"/>
      <c r="F22" s="31" t="s">
        <v>0</v>
      </c>
      <c r="G22" s="31" t="s">
        <v>77</v>
      </c>
      <c r="H22" s="28" t="s">
        <v>77</v>
      </c>
      <c r="I22" s="10"/>
    </row>
    <row r="23" spans="1:12" ht="12.75" customHeight="1" x14ac:dyDescent="0.2">
      <c r="A23" s="4">
        <v>21</v>
      </c>
      <c r="B23" s="5">
        <v>528.70000000000005</v>
      </c>
      <c r="C23" s="5">
        <f t="shared" si="0"/>
        <v>6344.4000000000005</v>
      </c>
      <c r="D23" s="3"/>
      <c r="E23" s="3"/>
      <c r="F23" s="24" t="s">
        <v>6</v>
      </c>
      <c r="G23" s="32">
        <v>59.570126035125753</v>
      </c>
      <c r="H23" s="30">
        <v>58.402084348162496</v>
      </c>
      <c r="I23" s="10"/>
    </row>
    <row r="24" spans="1:12" ht="12.75" customHeight="1" x14ac:dyDescent="0.2">
      <c r="A24" s="4">
        <v>20</v>
      </c>
      <c r="B24" s="5">
        <v>491.11</v>
      </c>
      <c r="C24" s="5">
        <f t="shared" si="0"/>
        <v>5893.32</v>
      </c>
      <c r="D24" s="3"/>
      <c r="E24" s="3"/>
      <c r="F24" s="24" t="s">
        <v>7</v>
      </c>
      <c r="G24" s="32">
        <v>45.446718098108242</v>
      </c>
      <c r="H24" s="30">
        <v>44.555605978537493</v>
      </c>
      <c r="I24" s="10"/>
      <c r="L24" s="39"/>
    </row>
    <row r="25" spans="1:12" ht="12.75" customHeight="1" x14ac:dyDescent="0.2">
      <c r="A25" s="4">
        <v>19</v>
      </c>
      <c r="B25" s="5">
        <v>466.05</v>
      </c>
      <c r="C25" s="5">
        <f t="shared" si="0"/>
        <v>5592.6</v>
      </c>
      <c r="D25" s="3"/>
      <c r="E25" s="3"/>
      <c r="F25" s="24" t="s">
        <v>9</v>
      </c>
      <c r="G25" s="32">
        <v>36.458099558347492</v>
      </c>
      <c r="H25" s="30">
        <v>35.743234861124989</v>
      </c>
      <c r="I25" s="10"/>
      <c r="L25" s="39"/>
    </row>
    <row r="26" spans="1:12" ht="12.75" customHeight="1" x14ac:dyDescent="0.2">
      <c r="A26" s="4">
        <v>18</v>
      </c>
      <c r="B26" s="5">
        <v>440.97</v>
      </c>
      <c r="C26" s="5">
        <f t="shared" si="0"/>
        <v>5291.64</v>
      </c>
      <c r="D26" s="3"/>
      <c r="E26" s="3"/>
      <c r="F26" s="24" t="s">
        <v>10</v>
      </c>
      <c r="G26" s="32">
        <v>24.5462640269715</v>
      </c>
      <c r="H26" s="30">
        <v>24.064964732324999</v>
      </c>
      <c r="I26" s="10"/>
      <c r="L26" s="39"/>
    </row>
    <row r="27" spans="1:12" ht="12.75" customHeight="1" x14ac:dyDescent="0.2">
      <c r="A27" s="4">
        <v>17</v>
      </c>
      <c r="B27" s="5">
        <v>415.87</v>
      </c>
      <c r="C27" s="5">
        <f t="shared" si="0"/>
        <v>4990.4400000000005</v>
      </c>
      <c r="D27" s="3"/>
      <c r="E27" s="3"/>
      <c r="F27" s="24" t="s">
        <v>11</v>
      </c>
      <c r="G27" s="32">
        <v>18.261894913911</v>
      </c>
      <c r="H27" s="30">
        <v>17.903818543050001</v>
      </c>
      <c r="I27" s="10"/>
      <c r="L27" s="39"/>
    </row>
    <row r="28" spans="1:12" ht="12.75" customHeight="1" x14ac:dyDescent="0.2">
      <c r="A28" s="4">
        <v>16</v>
      </c>
      <c r="B28" s="5">
        <v>390.85</v>
      </c>
      <c r="C28" s="5">
        <f t="shared" si="0"/>
        <v>4690.2000000000007</v>
      </c>
      <c r="D28" s="3"/>
      <c r="E28" s="3"/>
      <c r="F28" s="3"/>
      <c r="G28" s="3"/>
    </row>
    <row r="29" spans="1:12" ht="12.75" customHeight="1" x14ac:dyDescent="0.2">
      <c r="A29" s="4">
        <v>15</v>
      </c>
      <c r="B29" s="5">
        <v>365.73</v>
      </c>
      <c r="C29" s="5">
        <f t="shared" si="0"/>
        <v>4388.76</v>
      </c>
      <c r="D29" s="3"/>
      <c r="E29" s="3"/>
      <c r="F29" s="3"/>
      <c r="G29" s="3"/>
    </row>
    <row r="30" spans="1:12" ht="12.75" customHeight="1" x14ac:dyDescent="0.2">
      <c r="A30" s="7"/>
      <c r="B30" s="8"/>
      <c r="C30" s="8"/>
      <c r="D30" s="3"/>
      <c r="E30" s="3"/>
      <c r="F30" s="3"/>
      <c r="G30" s="3"/>
    </row>
    <row r="31" spans="1:12" ht="12.75" customHeight="1" x14ac:dyDescent="0.2">
      <c r="A31" s="7"/>
      <c r="B31" s="8"/>
      <c r="C31" s="8"/>
      <c r="D31" s="3"/>
      <c r="E31" s="3"/>
      <c r="F31" s="3"/>
      <c r="G31" s="3"/>
    </row>
    <row r="32" spans="1:12" ht="12.75" customHeight="1" x14ac:dyDescent="0.2">
      <c r="A32" s="9" t="s">
        <v>15</v>
      </c>
      <c r="B32" s="9" t="s">
        <v>16</v>
      </c>
      <c r="C32" s="9" t="s">
        <v>17</v>
      </c>
      <c r="D32" s="9" t="s">
        <v>18</v>
      </c>
    </row>
    <row r="33" spans="1:10" ht="12.75" customHeight="1" x14ac:dyDescent="0.2">
      <c r="A33" s="9" t="s">
        <v>19</v>
      </c>
      <c r="B33" s="11">
        <v>4119.2291999999998</v>
      </c>
      <c r="C33" s="11">
        <f>B33*14</f>
        <v>57669.208799999993</v>
      </c>
      <c r="D33" s="11">
        <f>C33/14</f>
        <v>4119.2291999999998</v>
      </c>
    </row>
    <row r="34" spans="1:10" ht="12.75" customHeight="1" x14ac:dyDescent="0.2">
      <c r="A34" s="9" t="s">
        <v>20</v>
      </c>
      <c r="B34" s="11">
        <v>2145.8964000000001</v>
      </c>
      <c r="C34" s="11">
        <f t="shared" ref="C34:C69" si="1">B34*14</f>
        <v>30042.549600000002</v>
      </c>
      <c r="D34" s="11">
        <f t="shared" ref="D34:D69" si="2">C34/14</f>
        <v>2145.8964000000001</v>
      </c>
      <c r="J34" s="39"/>
    </row>
    <row r="35" spans="1:10" ht="12.75" customHeight="1" x14ac:dyDescent="0.2">
      <c r="A35" s="9" t="s">
        <v>21</v>
      </c>
      <c r="B35" s="11">
        <v>1419.126</v>
      </c>
      <c r="C35" s="11">
        <f t="shared" si="1"/>
        <v>19867.763999999999</v>
      </c>
      <c r="D35" s="11">
        <f t="shared" si="2"/>
        <v>1419.126</v>
      </c>
      <c r="J35" s="39"/>
    </row>
    <row r="36" spans="1:10" s="38" customFormat="1" ht="12.75" customHeight="1" x14ac:dyDescent="0.2">
      <c r="A36" s="9" t="s">
        <v>82</v>
      </c>
      <c r="B36" s="11">
        <v>854.81828571428571</v>
      </c>
      <c r="C36" s="11">
        <f t="shared" si="1"/>
        <v>11967.456</v>
      </c>
      <c r="D36" s="11">
        <f t="shared" si="2"/>
        <v>854.81828571428571</v>
      </c>
      <c r="J36" s="39"/>
    </row>
    <row r="37" spans="1:10" s="38" customFormat="1" ht="12.75" customHeight="1" x14ac:dyDescent="0.2">
      <c r="A37" s="9" t="s">
        <v>83</v>
      </c>
      <c r="B37" s="11">
        <v>1031.1675428571427</v>
      </c>
      <c r="C37" s="11">
        <f t="shared" si="1"/>
        <v>14436.345599999999</v>
      </c>
      <c r="D37" s="11">
        <f t="shared" si="2"/>
        <v>1031.1675428571427</v>
      </c>
      <c r="J37" s="39"/>
    </row>
    <row r="38" spans="1:10" ht="12.75" customHeight="1" x14ac:dyDescent="0.2">
      <c r="A38" s="9" t="s">
        <v>22</v>
      </c>
      <c r="B38" s="11">
        <v>1252.8864000000001</v>
      </c>
      <c r="C38" s="11">
        <f t="shared" si="1"/>
        <v>17540.409600000003</v>
      </c>
      <c r="D38" s="11">
        <f t="shared" si="2"/>
        <v>1252.8864000000001</v>
      </c>
      <c r="J38" s="39"/>
    </row>
    <row r="39" spans="1:10" ht="12.75" customHeight="1" x14ac:dyDescent="0.2">
      <c r="A39" s="9" t="s">
        <v>23</v>
      </c>
      <c r="B39" s="11">
        <v>1148.9993999999999</v>
      </c>
      <c r="C39" s="11">
        <f t="shared" si="1"/>
        <v>16085.991599999999</v>
      </c>
      <c r="D39" s="11">
        <f t="shared" si="2"/>
        <v>1148.9993999999999</v>
      </c>
      <c r="J39" s="39"/>
    </row>
    <row r="40" spans="1:10" ht="12.75" customHeight="1" x14ac:dyDescent="0.2">
      <c r="A40" s="9" t="s">
        <v>24</v>
      </c>
      <c r="B40" s="11">
        <v>1029.7104000000002</v>
      </c>
      <c r="C40" s="11">
        <f t="shared" si="1"/>
        <v>14415.945600000003</v>
      </c>
      <c r="D40" s="11">
        <f t="shared" si="2"/>
        <v>1029.7104000000002</v>
      </c>
      <c r="J40" s="39"/>
    </row>
    <row r="41" spans="1:10" ht="12.75" customHeight="1" x14ac:dyDescent="0.2">
      <c r="A41" s="9" t="s">
        <v>25</v>
      </c>
      <c r="B41" s="11">
        <v>852.86279999999999</v>
      </c>
      <c r="C41" s="11">
        <f t="shared" si="1"/>
        <v>11940.0792</v>
      </c>
      <c r="D41" s="11">
        <f t="shared" si="2"/>
        <v>852.86279999999999</v>
      </c>
      <c r="J41" s="39"/>
    </row>
    <row r="42" spans="1:10" ht="12.75" customHeight="1" x14ac:dyDescent="0.2">
      <c r="A42" s="9" t="s">
        <v>26</v>
      </c>
      <c r="B42" s="11">
        <v>846.14100000000008</v>
      </c>
      <c r="C42" s="11">
        <f t="shared" si="1"/>
        <v>11845.974000000002</v>
      </c>
      <c r="D42" s="11">
        <f t="shared" si="2"/>
        <v>846.14100000000019</v>
      </c>
      <c r="J42" s="39"/>
    </row>
    <row r="43" spans="1:10" ht="12.75" customHeight="1" x14ac:dyDescent="0.2">
      <c r="A43" s="9" t="s">
        <v>27</v>
      </c>
      <c r="B43" s="11">
        <v>805.32060000000001</v>
      </c>
      <c r="C43" s="11">
        <f t="shared" si="1"/>
        <v>11274.4884</v>
      </c>
      <c r="D43" s="11">
        <f t="shared" si="2"/>
        <v>805.32060000000001</v>
      </c>
      <c r="E43" s="21"/>
      <c r="F43" s="34"/>
      <c r="J43" s="39"/>
    </row>
    <row r="44" spans="1:10" ht="12.75" customHeight="1" x14ac:dyDescent="0.2">
      <c r="A44" s="9" t="s">
        <v>28</v>
      </c>
      <c r="B44" s="11">
        <v>711.07259999999997</v>
      </c>
      <c r="C44" s="11">
        <f t="shared" si="1"/>
        <v>9955.0164000000004</v>
      </c>
      <c r="D44" s="11">
        <f t="shared" si="2"/>
        <v>711.07260000000008</v>
      </c>
      <c r="E44" s="21"/>
      <c r="F44" s="34"/>
      <c r="J44" s="39"/>
    </row>
    <row r="45" spans="1:10" ht="12.75" customHeight="1" x14ac:dyDescent="0.2">
      <c r="A45" s="9" t="s">
        <v>29</v>
      </c>
      <c r="B45" s="11">
        <v>704.40180000000009</v>
      </c>
      <c r="C45" s="11">
        <f t="shared" si="1"/>
        <v>9861.6252000000022</v>
      </c>
      <c r="D45" s="11">
        <f t="shared" si="2"/>
        <v>704.40180000000021</v>
      </c>
      <c r="E45" s="21"/>
      <c r="F45" s="34"/>
      <c r="J45" s="39"/>
    </row>
    <row r="46" spans="1:10" s="38" customFormat="1" ht="12.75" customHeight="1" x14ac:dyDescent="0.2">
      <c r="A46" s="9" t="s">
        <v>84</v>
      </c>
      <c r="B46" s="11">
        <v>929.26080000000002</v>
      </c>
      <c r="C46" s="11">
        <f t="shared" si="1"/>
        <v>13009.6512</v>
      </c>
      <c r="D46" s="11">
        <f t="shared" si="2"/>
        <v>929.26080000000002</v>
      </c>
      <c r="E46" s="21"/>
      <c r="F46" s="34"/>
      <c r="J46" s="39"/>
    </row>
    <row r="47" spans="1:10" ht="12.75" customHeight="1" x14ac:dyDescent="0.2">
      <c r="A47" s="9" t="s">
        <v>30</v>
      </c>
      <c r="B47" s="11">
        <v>899.85419999999999</v>
      </c>
      <c r="C47" s="11">
        <f t="shared" si="1"/>
        <v>12597.9588</v>
      </c>
      <c r="D47" s="11">
        <f t="shared" si="2"/>
        <v>899.85419999999999</v>
      </c>
      <c r="E47" s="21"/>
      <c r="F47" s="34"/>
      <c r="J47" s="39"/>
    </row>
    <row r="48" spans="1:10" ht="12.75" customHeight="1" x14ac:dyDescent="0.2">
      <c r="A48" s="9" t="s">
        <v>31</v>
      </c>
      <c r="B48" s="11">
        <v>842.4384</v>
      </c>
      <c r="C48" s="11">
        <f t="shared" si="1"/>
        <v>11794.1376</v>
      </c>
      <c r="D48" s="11">
        <f t="shared" si="2"/>
        <v>842.4384</v>
      </c>
      <c r="E48" s="21"/>
      <c r="F48" s="34"/>
      <c r="J48" s="39"/>
    </row>
    <row r="49" spans="1:10" ht="12.75" customHeight="1" x14ac:dyDescent="0.2">
      <c r="A49" s="9" t="s">
        <v>32</v>
      </c>
      <c r="B49" s="11">
        <v>823.25220000000002</v>
      </c>
      <c r="C49" s="11">
        <f t="shared" si="1"/>
        <v>11525.5308</v>
      </c>
      <c r="D49" s="11">
        <f t="shared" si="2"/>
        <v>823.25220000000002</v>
      </c>
      <c r="E49" s="21"/>
      <c r="F49" s="34"/>
      <c r="J49" s="39"/>
    </row>
    <row r="50" spans="1:10" ht="12.75" customHeight="1" x14ac:dyDescent="0.2">
      <c r="A50" s="9" t="s">
        <v>33</v>
      </c>
      <c r="B50" s="11">
        <v>766.30560000000003</v>
      </c>
      <c r="C50" s="11">
        <f t="shared" si="1"/>
        <v>10728.278400000001</v>
      </c>
      <c r="D50" s="11">
        <f t="shared" si="2"/>
        <v>766.30560000000003</v>
      </c>
      <c r="E50" s="21"/>
      <c r="F50" s="34"/>
      <c r="J50" s="39"/>
    </row>
    <row r="51" spans="1:10" ht="12.75" customHeight="1" x14ac:dyDescent="0.2">
      <c r="A51" s="9" t="s">
        <v>34</v>
      </c>
      <c r="B51" s="11">
        <v>733.3187999999999</v>
      </c>
      <c r="C51" s="11">
        <f t="shared" si="1"/>
        <v>10266.463199999998</v>
      </c>
      <c r="D51" s="11">
        <f t="shared" si="2"/>
        <v>733.3187999999999</v>
      </c>
      <c r="E51" s="21"/>
      <c r="F51" s="34"/>
      <c r="J51" s="39"/>
    </row>
    <row r="52" spans="1:10" ht="12.75" customHeight="1" x14ac:dyDescent="0.2">
      <c r="A52" s="9" t="s">
        <v>35</v>
      </c>
      <c r="B52" s="11">
        <v>861.2675999999999</v>
      </c>
      <c r="C52" s="11">
        <f t="shared" si="1"/>
        <v>12057.746399999998</v>
      </c>
      <c r="D52" s="11">
        <f t="shared" si="2"/>
        <v>861.2675999999999</v>
      </c>
      <c r="E52" s="21"/>
      <c r="F52" s="34"/>
      <c r="J52" s="39"/>
    </row>
    <row r="53" spans="1:10" ht="12.75" customHeight="1" x14ac:dyDescent="0.2">
      <c r="A53" s="9" t="s">
        <v>36</v>
      </c>
      <c r="B53" s="11">
        <v>817.48919999999998</v>
      </c>
      <c r="C53" s="11">
        <f t="shared" si="1"/>
        <v>11444.8488</v>
      </c>
      <c r="D53" s="11">
        <f t="shared" si="2"/>
        <v>817.48919999999998</v>
      </c>
      <c r="E53" s="21"/>
      <c r="F53" s="34"/>
      <c r="J53" s="39"/>
    </row>
    <row r="54" spans="1:10" ht="12.75" customHeight="1" x14ac:dyDescent="0.2">
      <c r="A54" s="9" t="s">
        <v>37</v>
      </c>
      <c r="B54" s="11">
        <v>792.45839999999998</v>
      </c>
      <c r="C54" s="11">
        <f t="shared" si="1"/>
        <v>11094.417600000001</v>
      </c>
      <c r="D54" s="11">
        <f t="shared" si="2"/>
        <v>792.4584000000001</v>
      </c>
      <c r="E54" s="21"/>
      <c r="F54" s="34"/>
      <c r="J54" s="39"/>
    </row>
    <row r="55" spans="1:10" ht="12.75" customHeight="1" x14ac:dyDescent="0.2">
      <c r="A55" s="9" t="s">
        <v>38</v>
      </c>
      <c r="B55" s="11">
        <v>772.30319999999995</v>
      </c>
      <c r="C55" s="11">
        <f t="shared" si="1"/>
        <v>10812.244799999999</v>
      </c>
      <c r="D55" s="11">
        <f t="shared" si="2"/>
        <v>772.30319999999995</v>
      </c>
      <c r="E55" s="21"/>
      <c r="F55" s="34"/>
      <c r="J55" s="39"/>
    </row>
    <row r="56" spans="1:10" ht="12.75" customHeight="1" x14ac:dyDescent="0.2">
      <c r="A56" s="9" t="s">
        <v>39</v>
      </c>
      <c r="B56" s="11">
        <v>765.60180000000003</v>
      </c>
      <c r="C56" s="11">
        <f t="shared" si="1"/>
        <v>10718.4252</v>
      </c>
      <c r="D56" s="11">
        <f t="shared" si="2"/>
        <v>765.60180000000003</v>
      </c>
      <c r="E56" s="21"/>
      <c r="F56" s="34"/>
      <c r="J56" s="39"/>
    </row>
    <row r="57" spans="1:10" ht="12.75" customHeight="1" x14ac:dyDescent="0.2">
      <c r="A57" s="9" t="s">
        <v>40</v>
      </c>
      <c r="B57" s="11">
        <v>759.78779999999995</v>
      </c>
      <c r="C57" s="11">
        <f t="shared" si="1"/>
        <v>10637.029199999999</v>
      </c>
      <c r="D57" s="11">
        <f t="shared" si="2"/>
        <v>759.78779999999995</v>
      </c>
      <c r="E57" s="21"/>
      <c r="F57" s="34"/>
      <c r="J57" s="39"/>
    </row>
    <row r="58" spans="1:10" ht="12.75" customHeight="1" x14ac:dyDescent="0.2">
      <c r="A58" s="9" t="s">
        <v>41</v>
      </c>
      <c r="B58" s="11">
        <v>752.15819999999997</v>
      </c>
      <c r="C58" s="11">
        <f t="shared" si="1"/>
        <v>10530.2148</v>
      </c>
      <c r="D58" s="11">
        <f t="shared" si="2"/>
        <v>752.15819999999997</v>
      </c>
      <c r="E58" s="21"/>
      <c r="F58" s="34"/>
      <c r="J58" s="39"/>
    </row>
    <row r="59" spans="1:10" ht="12.75" customHeight="1" x14ac:dyDescent="0.2">
      <c r="A59" s="9" t="s">
        <v>42</v>
      </c>
      <c r="B59" s="11">
        <v>745.44659999999999</v>
      </c>
      <c r="C59" s="11">
        <f t="shared" si="1"/>
        <v>10436.252399999999</v>
      </c>
      <c r="D59" s="11">
        <f t="shared" si="2"/>
        <v>745.44659999999999</v>
      </c>
      <c r="E59" s="21"/>
      <c r="F59" s="34"/>
      <c r="J59" s="39"/>
    </row>
    <row r="60" spans="1:10" ht="12.75" customHeight="1" x14ac:dyDescent="0.2">
      <c r="A60" s="9" t="s">
        <v>43</v>
      </c>
      <c r="B60" s="11">
        <v>708.39</v>
      </c>
      <c r="C60" s="11">
        <f t="shared" si="1"/>
        <v>9917.4599999999991</v>
      </c>
      <c r="D60" s="11">
        <f t="shared" si="2"/>
        <v>708.39</v>
      </c>
      <c r="E60" s="21"/>
      <c r="F60" s="34"/>
      <c r="J60" s="39"/>
    </row>
    <row r="61" spans="1:10" ht="12.75" customHeight="1" x14ac:dyDescent="0.2">
      <c r="A61" s="9" t="s">
        <v>44</v>
      </c>
      <c r="B61" s="11">
        <v>694.94640000000004</v>
      </c>
      <c r="C61" s="11">
        <f t="shared" si="1"/>
        <v>9729.249600000001</v>
      </c>
      <c r="D61" s="11">
        <f t="shared" si="2"/>
        <v>694.94640000000004</v>
      </c>
      <c r="E61" s="21"/>
      <c r="F61" s="34"/>
      <c r="J61" s="39"/>
    </row>
    <row r="62" spans="1:10" ht="12.75" customHeight="1" x14ac:dyDescent="0.2">
      <c r="A62" s="9" t="s">
        <v>45</v>
      </c>
      <c r="B62" s="11">
        <v>688.2245999999999</v>
      </c>
      <c r="C62" s="11">
        <f t="shared" si="1"/>
        <v>9635.1443999999992</v>
      </c>
      <c r="D62" s="11">
        <f t="shared" si="2"/>
        <v>688.2245999999999</v>
      </c>
      <c r="E62" s="21"/>
      <c r="F62" s="34"/>
      <c r="J62" s="39"/>
    </row>
    <row r="63" spans="1:10" ht="12.75" customHeight="1" x14ac:dyDescent="0.2">
      <c r="A63" s="9" t="s">
        <v>46</v>
      </c>
      <c r="B63" s="11">
        <v>669.87479999999994</v>
      </c>
      <c r="C63" s="11">
        <f t="shared" si="1"/>
        <v>9378.2471999999998</v>
      </c>
      <c r="D63" s="11">
        <f t="shared" si="2"/>
        <v>669.87479999999994</v>
      </c>
      <c r="E63" s="21"/>
      <c r="F63" s="34"/>
      <c r="J63" s="39"/>
    </row>
    <row r="64" spans="1:10" ht="12.75" customHeight="1" x14ac:dyDescent="0.2">
      <c r="A64" s="9" t="s">
        <v>47</v>
      </c>
      <c r="B64" s="11">
        <v>663.15664285714274</v>
      </c>
      <c r="C64" s="11">
        <f t="shared" si="1"/>
        <v>9284.1929999999993</v>
      </c>
      <c r="D64" s="11">
        <f t="shared" si="2"/>
        <v>663.15664285714286</v>
      </c>
      <c r="E64" s="21"/>
      <c r="F64" s="34"/>
      <c r="J64" s="39"/>
    </row>
    <row r="65" spans="1:12" ht="12.75" customHeight="1" x14ac:dyDescent="0.2">
      <c r="A65" s="9" t="s">
        <v>48</v>
      </c>
      <c r="B65" s="11">
        <v>589.86599999999999</v>
      </c>
      <c r="C65" s="11">
        <f t="shared" si="1"/>
        <v>8258.1239999999998</v>
      </c>
      <c r="D65" s="11">
        <f t="shared" si="2"/>
        <v>589.86599999999999</v>
      </c>
      <c r="E65" s="21"/>
      <c r="F65" s="34"/>
      <c r="J65" s="39"/>
    </row>
    <row r="66" spans="1:12" ht="12.75" customHeight="1" x14ac:dyDescent="0.2">
      <c r="A66" s="9" t="s">
        <v>49</v>
      </c>
      <c r="B66" s="11">
        <v>614.94780000000003</v>
      </c>
      <c r="C66" s="11">
        <f t="shared" si="1"/>
        <v>8609.2692000000006</v>
      </c>
      <c r="D66" s="11">
        <f t="shared" si="2"/>
        <v>614.94780000000003</v>
      </c>
      <c r="E66" s="21"/>
      <c r="F66" s="34"/>
      <c r="J66" s="39"/>
    </row>
    <row r="67" spans="1:12" ht="12.75" customHeight="1" x14ac:dyDescent="0.2">
      <c r="A67" s="9" t="s">
        <v>50</v>
      </c>
      <c r="B67" s="11">
        <v>553.05419999999992</v>
      </c>
      <c r="C67" s="11">
        <f t="shared" si="1"/>
        <v>7742.7587999999987</v>
      </c>
      <c r="D67" s="11">
        <f t="shared" si="2"/>
        <v>553.05419999999992</v>
      </c>
      <c r="E67" s="21"/>
      <c r="F67" s="34"/>
      <c r="J67" s="39"/>
    </row>
    <row r="68" spans="1:12" ht="12.75" customHeight="1" x14ac:dyDescent="0.2">
      <c r="A68" s="9" t="s">
        <v>51</v>
      </c>
      <c r="B68" s="11">
        <v>687.75540000000012</v>
      </c>
      <c r="C68" s="11">
        <f t="shared" si="1"/>
        <v>9628.5756000000019</v>
      </c>
      <c r="D68" s="11">
        <f t="shared" si="2"/>
        <v>687.75540000000012</v>
      </c>
      <c r="E68" s="21"/>
      <c r="F68" s="34"/>
      <c r="J68" s="39"/>
    </row>
    <row r="69" spans="1:12" ht="12.75" customHeight="1" x14ac:dyDescent="0.2">
      <c r="A69" s="9" t="s">
        <v>52</v>
      </c>
      <c r="B69" s="11">
        <v>605.48220000000003</v>
      </c>
      <c r="C69" s="11">
        <f t="shared" si="1"/>
        <v>8476.7507999999998</v>
      </c>
      <c r="D69" s="11">
        <f t="shared" si="2"/>
        <v>605.48220000000003</v>
      </c>
      <c r="E69" s="21"/>
      <c r="F69" s="34"/>
      <c r="J69" s="39"/>
    </row>
    <row r="70" spans="1:12" ht="12.75" customHeight="1" x14ac:dyDescent="0.2">
      <c r="A70" s="7"/>
      <c r="B70" s="8"/>
      <c r="C70" s="8"/>
      <c r="D70" s="3"/>
      <c r="E70" s="3"/>
      <c r="F70" s="3"/>
      <c r="G70" s="3"/>
    </row>
    <row r="71" spans="1:12" ht="12.75" customHeight="1" x14ac:dyDescent="0.2">
      <c r="A71" s="3"/>
      <c r="B71" s="3"/>
      <c r="C71" s="3"/>
      <c r="D71" s="3"/>
      <c r="E71" s="35" t="s">
        <v>0</v>
      </c>
      <c r="F71" s="35" t="s">
        <v>79</v>
      </c>
      <c r="G71" s="35" t="s">
        <v>80</v>
      </c>
    </row>
    <row r="72" spans="1:12" ht="12.75" customHeight="1" x14ac:dyDescent="0.2">
      <c r="A72" s="153" t="s">
        <v>53</v>
      </c>
      <c r="B72" s="153"/>
      <c r="C72" s="3"/>
      <c r="D72" s="12"/>
      <c r="E72" s="36" t="s">
        <v>6</v>
      </c>
      <c r="F72" s="37">
        <v>115.17</v>
      </c>
      <c r="G72" s="37">
        <v>50.42</v>
      </c>
    </row>
    <row r="73" spans="1:12" ht="12.75" customHeight="1" x14ac:dyDescent="0.2">
      <c r="A73" s="13" t="s">
        <v>81</v>
      </c>
      <c r="B73" s="5">
        <v>1055.97</v>
      </c>
      <c r="C73" s="3"/>
      <c r="E73" s="36" t="s">
        <v>7</v>
      </c>
      <c r="F73" s="37">
        <v>90.64</v>
      </c>
      <c r="G73" s="37">
        <v>39.69</v>
      </c>
    </row>
    <row r="74" spans="1:12" ht="12.75" customHeight="1" x14ac:dyDescent="0.2">
      <c r="A74" s="13" t="s">
        <v>54</v>
      </c>
      <c r="B74" s="5">
        <v>345.29</v>
      </c>
      <c r="C74" s="3"/>
      <c r="E74" s="36" t="s">
        <v>8</v>
      </c>
      <c r="F74" s="36">
        <v>79.37</v>
      </c>
      <c r="G74" s="36">
        <v>34.74</v>
      </c>
      <c r="L74" s="40"/>
    </row>
    <row r="75" spans="1:12" ht="12.75" customHeight="1" x14ac:dyDescent="0.2">
      <c r="A75" s="13" t="s">
        <v>86</v>
      </c>
      <c r="B75" s="5">
        <v>355.34</v>
      </c>
      <c r="C75" s="3"/>
      <c r="E75" s="37" t="s">
        <v>9</v>
      </c>
      <c r="F75" s="37">
        <v>69.62</v>
      </c>
      <c r="G75" s="37">
        <v>30.48</v>
      </c>
    </row>
    <row r="76" spans="1:12" ht="12.75" customHeight="1" x14ac:dyDescent="0.2">
      <c r="A76" s="13" t="s">
        <v>87</v>
      </c>
      <c r="B76" s="5">
        <v>355.34</v>
      </c>
      <c r="C76" s="3"/>
      <c r="E76" s="37" t="s">
        <v>10</v>
      </c>
      <c r="F76" s="37">
        <v>55.07</v>
      </c>
      <c r="G76" s="37">
        <v>24.11</v>
      </c>
    </row>
    <row r="77" spans="1:12" ht="12.75" customHeight="1" x14ac:dyDescent="0.2">
      <c r="A77" s="13" t="s">
        <v>88</v>
      </c>
      <c r="B77" s="5">
        <v>355.34</v>
      </c>
      <c r="C77" s="3"/>
      <c r="E77" s="37" t="s">
        <v>11</v>
      </c>
      <c r="F77" s="37">
        <v>46.95</v>
      </c>
      <c r="G77" s="37">
        <v>20.56</v>
      </c>
      <c r="L77" s="40"/>
    </row>
    <row r="78" spans="1:12" ht="12.75" customHeight="1" x14ac:dyDescent="0.2">
      <c r="A78" s="3"/>
      <c r="B78" s="3"/>
      <c r="C78" s="3"/>
      <c r="G78" s="3"/>
      <c r="L78" s="40"/>
    </row>
    <row r="79" spans="1:12" ht="12.75" customHeight="1" x14ac:dyDescent="0.2">
      <c r="A79" s="3"/>
      <c r="B79" s="3"/>
      <c r="C79" s="3"/>
      <c r="D79" s="3"/>
      <c r="E79" s="3"/>
      <c r="F79" s="3"/>
      <c r="G79" s="3"/>
    </row>
    <row r="80" spans="1:12" ht="15" customHeight="1" x14ac:dyDescent="0.2">
      <c r="A80" s="155" t="s">
        <v>94</v>
      </c>
      <c r="B80" s="156"/>
      <c r="C80" s="156"/>
      <c r="D80" s="156"/>
      <c r="E80" s="156"/>
      <c r="F80" s="156"/>
      <c r="G80" s="157"/>
    </row>
    <row r="81" spans="1:11" x14ac:dyDescent="0.2">
      <c r="A81" s="155" t="s">
        <v>55</v>
      </c>
      <c r="B81" s="156"/>
      <c r="C81" s="156"/>
      <c r="D81" s="156"/>
      <c r="E81" s="156"/>
      <c r="F81" s="156"/>
      <c r="G81" s="157"/>
    </row>
    <row r="82" spans="1:11" x14ac:dyDescent="0.2">
      <c r="A82" s="4" t="s">
        <v>56</v>
      </c>
      <c r="B82" s="14" t="s">
        <v>89</v>
      </c>
      <c r="C82" s="14" t="s">
        <v>90</v>
      </c>
      <c r="D82" s="14" t="s">
        <v>91</v>
      </c>
      <c r="E82" s="14" t="s">
        <v>92</v>
      </c>
      <c r="F82" s="14" t="s">
        <v>93</v>
      </c>
      <c r="G82" s="4"/>
    </row>
    <row r="83" spans="1:11" ht="22.5" x14ac:dyDescent="0.2">
      <c r="A83" s="15" t="s">
        <v>57</v>
      </c>
      <c r="B83" s="15" t="s">
        <v>58</v>
      </c>
      <c r="C83" s="15" t="s">
        <v>59</v>
      </c>
      <c r="D83" s="15" t="s">
        <v>60</v>
      </c>
      <c r="E83" s="15" t="s">
        <v>61</v>
      </c>
      <c r="F83" s="15" t="s">
        <v>62</v>
      </c>
      <c r="G83" s="4" t="s">
        <v>63</v>
      </c>
    </row>
    <row r="84" spans="1:11" x14ac:dyDescent="0.2">
      <c r="A84" s="4" t="s">
        <v>64</v>
      </c>
      <c r="B84" s="4">
        <v>59</v>
      </c>
      <c r="C84" s="4">
        <v>92</v>
      </c>
      <c r="D84" s="4">
        <v>92</v>
      </c>
      <c r="E84" s="4">
        <v>61</v>
      </c>
      <c r="F84" s="4">
        <v>61</v>
      </c>
      <c r="G84" s="4">
        <f>B84+C84+D84+E84+F84</f>
        <v>365</v>
      </c>
    </row>
    <row r="85" spans="1:11" x14ac:dyDescent="0.2">
      <c r="A85" s="4">
        <v>29</v>
      </c>
      <c r="B85" s="148">
        <v>1042.49</v>
      </c>
      <c r="C85" s="148">
        <v>1625.58</v>
      </c>
      <c r="D85" s="148">
        <v>1625.58</v>
      </c>
      <c r="E85" s="148">
        <v>1077.83</v>
      </c>
      <c r="F85" s="148">
        <v>1077.83</v>
      </c>
      <c r="G85" s="11">
        <v>6449.33</v>
      </c>
      <c r="K85" s="39"/>
    </row>
    <row r="86" spans="1:11" x14ac:dyDescent="0.2">
      <c r="A86" s="4">
        <v>28</v>
      </c>
      <c r="B86" s="148">
        <v>1042.49</v>
      </c>
      <c r="C86" s="148">
        <v>1625.58</v>
      </c>
      <c r="D86" s="148">
        <v>1625.58</v>
      </c>
      <c r="E86" s="148">
        <v>1077.83</v>
      </c>
      <c r="F86" s="148">
        <v>1077.83</v>
      </c>
      <c r="G86" s="11">
        <v>6449.33</v>
      </c>
      <c r="J86" s="39"/>
      <c r="K86" s="39"/>
    </row>
    <row r="87" spans="1:11" x14ac:dyDescent="0.2">
      <c r="A87" s="4">
        <v>27</v>
      </c>
      <c r="B87" s="149">
        <v>893.86</v>
      </c>
      <c r="C87" s="149">
        <v>1393.82</v>
      </c>
      <c r="D87" s="149">
        <v>1393.82</v>
      </c>
      <c r="E87" s="149">
        <v>924.16</v>
      </c>
      <c r="F87" s="149">
        <v>924.16</v>
      </c>
      <c r="G87" s="11">
        <v>5529.8099999999995</v>
      </c>
      <c r="J87" s="39"/>
      <c r="K87" s="39"/>
    </row>
    <row r="88" spans="1:11" x14ac:dyDescent="0.2">
      <c r="A88" s="4">
        <v>26</v>
      </c>
      <c r="B88" s="149">
        <v>893.86</v>
      </c>
      <c r="C88" s="149">
        <v>1393.82</v>
      </c>
      <c r="D88" s="149">
        <v>1393.82</v>
      </c>
      <c r="E88" s="149">
        <v>924.16</v>
      </c>
      <c r="F88" s="149">
        <v>924.16</v>
      </c>
      <c r="G88" s="11">
        <v>5529.8099999999995</v>
      </c>
      <c r="J88" s="39"/>
      <c r="K88" s="39"/>
    </row>
    <row r="89" spans="1:11" x14ac:dyDescent="0.2">
      <c r="A89" s="4">
        <v>25</v>
      </c>
      <c r="B89" s="148">
        <v>725.4</v>
      </c>
      <c r="C89" s="148">
        <v>1131.1300000000001</v>
      </c>
      <c r="D89" s="148">
        <v>1131.1300000000001</v>
      </c>
      <c r="E89" s="148">
        <v>749.99</v>
      </c>
      <c r="F89" s="148">
        <v>749.99</v>
      </c>
      <c r="G89" s="11">
        <v>4487.62</v>
      </c>
      <c r="J89" s="39"/>
      <c r="K89" s="39"/>
    </row>
    <row r="90" spans="1:11" x14ac:dyDescent="0.2">
      <c r="A90" s="4">
        <v>24</v>
      </c>
      <c r="B90" s="148">
        <v>725.4</v>
      </c>
      <c r="C90" s="148">
        <v>1131.1300000000001</v>
      </c>
      <c r="D90" s="148">
        <v>1131.1300000000001</v>
      </c>
      <c r="E90" s="148">
        <v>749.99</v>
      </c>
      <c r="F90" s="148">
        <v>749.99</v>
      </c>
      <c r="G90" s="11">
        <v>4487.62</v>
      </c>
      <c r="J90" s="39"/>
      <c r="K90" s="39"/>
    </row>
    <row r="91" spans="1:11" x14ac:dyDescent="0.2">
      <c r="A91" s="4">
        <v>23</v>
      </c>
      <c r="B91" s="149">
        <v>651.89</v>
      </c>
      <c r="C91" s="149">
        <v>1016.51</v>
      </c>
      <c r="D91" s="149">
        <v>1016.51</v>
      </c>
      <c r="E91" s="149">
        <v>673.99</v>
      </c>
      <c r="F91" s="149">
        <v>673.99</v>
      </c>
      <c r="G91" s="11">
        <v>4032.89</v>
      </c>
      <c r="J91" s="39"/>
      <c r="K91" s="39"/>
    </row>
    <row r="92" spans="1:11" x14ac:dyDescent="0.2">
      <c r="A92" s="4">
        <v>22</v>
      </c>
      <c r="B92" s="149">
        <v>651.89</v>
      </c>
      <c r="C92" s="149">
        <v>1016.51</v>
      </c>
      <c r="D92" s="149">
        <v>1016.51</v>
      </c>
      <c r="E92" s="149">
        <v>673.99</v>
      </c>
      <c r="F92" s="149">
        <v>673.99</v>
      </c>
      <c r="G92" s="11">
        <v>4032.89</v>
      </c>
      <c r="J92" s="39"/>
      <c r="K92" s="39"/>
    </row>
    <row r="93" spans="1:11" x14ac:dyDescent="0.2">
      <c r="A93" s="4">
        <v>21</v>
      </c>
      <c r="B93" s="149">
        <v>651.89</v>
      </c>
      <c r="C93" s="149">
        <v>1016.51</v>
      </c>
      <c r="D93" s="149">
        <v>1016.51</v>
      </c>
      <c r="E93" s="149">
        <v>673.99</v>
      </c>
      <c r="F93" s="149">
        <v>673.99</v>
      </c>
      <c r="G93" s="11">
        <v>4032.89</v>
      </c>
      <c r="J93" s="39"/>
      <c r="K93" s="39"/>
    </row>
    <row r="94" spans="1:11" x14ac:dyDescent="0.2">
      <c r="A94" s="4">
        <v>20</v>
      </c>
      <c r="B94" s="148">
        <v>568.23</v>
      </c>
      <c r="C94" s="148">
        <v>886.05</v>
      </c>
      <c r="D94" s="148">
        <v>886.05</v>
      </c>
      <c r="E94" s="148">
        <v>587.49</v>
      </c>
      <c r="F94" s="148">
        <v>587.49</v>
      </c>
      <c r="G94" s="11">
        <v>3515.2999999999997</v>
      </c>
      <c r="H94" s="11">
        <v>3446.38</v>
      </c>
      <c r="I94" s="11">
        <v>3446.38</v>
      </c>
      <c r="J94" s="39"/>
      <c r="K94" s="39"/>
    </row>
    <row r="95" spans="1:11" x14ac:dyDescent="0.2">
      <c r="A95" s="4">
        <v>19</v>
      </c>
      <c r="B95" s="148">
        <v>568.23</v>
      </c>
      <c r="C95" s="148">
        <v>886.05</v>
      </c>
      <c r="D95" s="148">
        <v>886.05</v>
      </c>
      <c r="E95" s="148">
        <v>587.49</v>
      </c>
      <c r="F95" s="148">
        <v>587.49</v>
      </c>
      <c r="G95" s="11">
        <v>3515.2999999999997</v>
      </c>
      <c r="J95" s="39"/>
      <c r="K95" s="39"/>
    </row>
    <row r="96" spans="1:11" x14ac:dyDescent="0.2">
      <c r="A96" s="4">
        <v>18</v>
      </c>
      <c r="B96" s="149">
        <v>523.48</v>
      </c>
      <c r="C96" s="149">
        <v>816.28</v>
      </c>
      <c r="D96" s="149">
        <v>816.28</v>
      </c>
      <c r="E96" s="149">
        <v>541.23</v>
      </c>
      <c r="F96" s="149">
        <v>541.23</v>
      </c>
      <c r="G96" s="11">
        <v>3238.5</v>
      </c>
      <c r="J96" s="39"/>
      <c r="K96" s="39"/>
    </row>
    <row r="97" spans="1:11" x14ac:dyDescent="0.2">
      <c r="A97" s="4">
        <v>17</v>
      </c>
      <c r="B97" s="149">
        <v>523.48</v>
      </c>
      <c r="C97" s="149">
        <v>816.28</v>
      </c>
      <c r="D97" s="149">
        <v>816.28</v>
      </c>
      <c r="E97" s="149">
        <v>541.23</v>
      </c>
      <c r="F97" s="149">
        <v>541.23</v>
      </c>
      <c r="G97" s="11">
        <v>3238.5</v>
      </c>
      <c r="J97" s="39"/>
      <c r="K97" s="39"/>
    </row>
    <row r="98" spans="1:11" x14ac:dyDescent="0.2">
      <c r="A98" s="4">
        <v>16</v>
      </c>
      <c r="B98" s="149">
        <v>523.48</v>
      </c>
      <c r="C98" s="149">
        <v>816.28</v>
      </c>
      <c r="D98" s="149">
        <v>816.28</v>
      </c>
      <c r="E98" s="149">
        <v>541.23</v>
      </c>
      <c r="F98" s="149">
        <v>541.23</v>
      </c>
      <c r="G98" s="11">
        <v>3238.5</v>
      </c>
      <c r="J98" s="39"/>
      <c r="K98" s="39"/>
    </row>
    <row r="99" spans="1:11" x14ac:dyDescent="0.2">
      <c r="A99" s="4">
        <v>15</v>
      </c>
      <c r="B99" s="149">
        <v>523.48</v>
      </c>
      <c r="C99" s="149">
        <v>816.28</v>
      </c>
      <c r="D99" s="149">
        <v>816.28</v>
      </c>
      <c r="E99" s="149">
        <v>541.23</v>
      </c>
      <c r="F99" s="149">
        <v>541.23</v>
      </c>
      <c r="G99" s="11">
        <v>3238.5</v>
      </c>
      <c r="J99" s="39"/>
      <c r="K99" s="39"/>
    </row>
    <row r="100" spans="1:11" x14ac:dyDescent="0.2">
      <c r="A100" s="3"/>
      <c r="B100" s="3"/>
      <c r="C100" s="3"/>
      <c r="D100" s="3"/>
      <c r="E100" s="3"/>
      <c r="F100" s="3"/>
      <c r="G100" s="3"/>
    </row>
    <row r="101" spans="1:11" x14ac:dyDescent="0.2">
      <c r="A101" s="3"/>
      <c r="B101" s="3"/>
      <c r="C101" s="3"/>
      <c r="D101" s="3"/>
      <c r="E101" s="3"/>
      <c r="F101" s="3"/>
      <c r="G101" s="3"/>
    </row>
    <row r="102" spans="1:11" ht="16.149999999999999" customHeight="1" x14ac:dyDescent="0.2">
      <c r="A102" s="158" t="s">
        <v>65</v>
      </c>
      <c r="B102" s="158"/>
      <c r="C102" s="4" t="s">
        <v>66</v>
      </c>
      <c r="D102" s="4" t="s">
        <v>67</v>
      </c>
      <c r="E102" s="16"/>
      <c r="F102" s="3"/>
      <c r="G102" s="3"/>
    </row>
    <row r="103" spans="1:11" ht="16.149999999999999" customHeight="1" x14ac:dyDescent="0.2">
      <c r="A103" s="150" t="s">
        <v>68</v>
      </c>
      <c r="B103" s="150"/>
      <c r="C103" s="5">
        <v>1591.2872406000001</v>
      </c>
      <c r="D103" s="5">
        <f>C103</f>
        <v>1591.2872406000001</v>
      </c>
      <c r="E103" s="17"/>
      <c r="F103" s="18"/>
      <c r="G103" s="3"/>
    </row>
    <row r="104" spans="1:11" x14ac:dyDescent="0.2">
      <c r="A104" s="150" t="s">
        <v>69</v>
      </c>
      <c r="B104" s="150"/>
      <c r="C104" s="5">
        <v>719.38652820000004</v>
      </c>
      <c r="D104" s="5">
        <f t="shared" ref="D104:D110" si="3">C104</f>
        <v>719.38652820000004</v>
      </c>
      <c r="E104" s="17"/>
      <c r="F104" s="18"/>
      <c r="G104" s="3"/>
      <c r="J104" s="39"/>
    </row>
    <row r="105" spans="1:11" x14ac:dyDescent="0.2">
      <c r="A105" s="150" t="s">
        <v>70</v>
      </c>
      <c r="B105" s="150"/>
      <c r="C105" s="5">
        <v>560.90309999999999</v>
      </c>
      <c r="D105" s="5">
        <f t="shared" si="3"/>
        <v>560.90309999999999</v>
      </c>
      <c r="E105" s="17"/>
      <c r="F105" s="18"/>
      <c r="G105" s="3"/>
      <c r="J105" s="39"/>
    </row>
    <row r="106" spans="1:11" x14ac:dyDescent="0.2">
      <c r="A106" s="150" t="s">
        <v>71</v>
      </c>
      <c r="B106" s="150"/>
      <c r="C106" s="5">
        <v>302.68183800000003</v>
      </c>
      <c r="D106" s="5">
        <f t="shared" si="3"/>
        <v>302.68183800000003</v>
      </c>
      <c r="E106" s="17"/>
      <c r="F106" s="18"/>
      <c r="G106" s="3"/>
      <c r="J106" s="39"/>
    </row>
    <row r="107" spans="1:11" x14ac:dyDescent="0.2">
      <c r="A107" s="150" t="s">
        <v>72</v>
      </c>
      <c r="B107" s="150"/>
      <c r="C107" s="5">
        <v>405.86742479999998</v>
      </c>
      <c r="D107" s="5">
        <f t="shared" si="3"/>
        <v>405.86742479999998</v>
      </c>
      <c r="E107" s="17"/>
      <c r="F107" s="18"/>
      <c r="G107" s="3"/>
      <c r="J107" s="39"/>
    </row>
    <row r="108" spans="1:11" x14ac:dyDescent="0.2">
      <c r="A108" s="150" t="s">
        <v>73</v>
      </c>
      <c r="B108" s="150"/>
      <c r="C108" s="5">
        <v>218.18615999999997</v>
      </c>
      <c r="D108" s="5">
        <f t="shared" si="3"/>
        <v>218.18615999999997</v>
      </c>
      <c r="E108" s="17"/>
      <c r="F108" s="18"/>
      <c r="G108" s="3"/>
      <c r="J108" s="39"/>
    </row>
    <row r="109" spans="1:11" x14ac:dyDescent="0.2">
      <c r="A109" s="150" t="s">
        <v>74</v>
      </c>
      <c r="B109" s="150"/>
      <c r="C109" s="5">
        <v>405.86742479999998</v>
      </c>
      <c r="D109" s="5">
        <f t="shared" si="3"/>
        <v>405.86742479999998</v>
      </c>
      <c r="E109" s="17"/>
      <c r="F109" s="18"/>
      <c r="G109" s="3"/>
      <c r="J109" s="39"/>
    </row>
    <row r="110" spans="1:11" x14ac:dyDescent="0.2">
      <c r="A110" s="150" t="s">
        <v>75</v>
      </c>
      <c r="B110" s="150"/>
      <c r="C110" s="5">
        <v>157.83504479999999</v>
      </c>
      <c r="D110" s="5">
        <f t="shared" si="3"/>
        <v>157.83504479999999</v>
      </c>
      <c r="E110" s="17"/>
      <c r="F110" s="18"/>
      <c r="G110" s="3"/>
      <c r="J110" s="39"/>
    </row>
    <row r="111" spans="1:11" ht="15" x14ac:dyDescent="0.2">
      <c r="A111" s="19"/>
      <c r="B111" s="151"/>
      <c r="C111" s="151"/>
      <c r="D111" s="151"/>
      <c r="E111" s="151"/>
    </row>
    <row r="112" spans="1:11" x14ac:dyDescent="0.2">
      <c r="A112" s="19"/>
      <c r="B112" s="19"/>
      <c r="C112" s="19"/>
      <c r="D112" s="19"/>
      <c r="E112" s="19"/>
    </row>
    <row r="117" spans="1:5" x14ac:dyDescent="0.2">
      <c r="A117" s="20"/>
    </row>
    <row r="118" spans="1:5" x14ac:dyDescent="0.2">
      <c r="A118" s="20"/>
    </row>
    <row r="119" spans="1:5" x14ac:dyDescent="0.2">
      <c r="A119" s="20"/>
    </row>
    <row r="120" spans="1:5" x14ac:dyDescent="0.2">
      <c r="A120" s="20"/>
    </row>
    <row r="121" spans="1:5" x14ac:dyDescent="0.2">
      <c r="A121" s="20"/>
    </row>
    <row r="122" spans="1:5" x14ac:dyDescent="0.2">
      <c r="A122" s="20"/>
    </row>
    <row r="123" spans="1:5" x14ac:dyDescent="0.2">
      <c r="E123" s="20"/>
    </row>
  </sheetData>
  <sheetProtection algorithmName="SHA-512" hashValue="LBjMy6QE4Z5/aA5RgYBBaG21+9/97G/hVaurOQJYCvU81zNakQ4RJnkR2/Fa3oOVnz/pDTpdDkft4aN+UOy0UA==" saltValue="T9Qn1HcN9cX0lE7c2Q7j3Q==" spinCount="100000" sheet="1" formatCells="0"/>
  <mergeCells count="20">
    <mergeCell ref="H11:I11"/>
    <mergeCell ref="A72:B72"/>
    <mergeCell ref="A80:G80"/>
    <mergeCell ref="A81:G81"/>
    <mergeCell ref="A102:B102"/>
    <mergeCell ref="A1:G1"/>
    <mergeCell ref="A3:A4"/>
    <mergeCell ref="B3:B4"/>
    <mergeCell ref="C3:C4"/>
    <mergeCell ref="D3:E3"/>
    <mergeCell ref="A109:B109"/>
    <mergeCell ref="A110:B110"/>
    <mergeCell ref="B111:C111"/>
    <mergeCell ref="D111:E111"/>
    <mergeCell ref="A103:B103"/>
    <mergeCell ref="A104:B104"/>
    <mergeCell ref="A105:B105"/>
    <mergeCell ref="A106:B106"/>
    <mergeCell ref="A107:B107"/>
    <mergeCell ref="A108:B108"/>
  </mergeCells>
  <dataValidations disablePrompts="1" count="1">
    <dataValidation type="list" allowBlank="1" showInputMessage="1" showErrorMessage="1" sqref="E26:E28" xr:uid="{00000000-0002-0000-0000-000000000000}">
      <formula1>$A$5:$A$9</formula1>
    </dataValidation>
  </dataValidations>
  <pageMargins left="0.23622047244094491" right="0.23622047244094491" top="0.74803149606299213" bottom="0.74803149606299213" header="0.31496062992125984" footer="0.31496062992125984"/>
  <pageSetup paperSize="8" scale="78" fitToWidth="0" orientation="portrait" verticalDpi="300" r:id="rId1"/>
  <headerFooter alignWithMargins="0">
    <oddHeader>&amp;LServicio de Habilitación&amp;R&amp;D</oddHeader>
    <oddFooter>&amp;LUniversidad de Granada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13D48-677A-40AA-A59F-0BC6D3039CA1}">
  <dimension ref="A1:P171"/>
  <sheetViews>
    <sheetView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1" sqref="D21"/>
    </sheetView>
  </sheetViews>
  <sheetFormatPr baseColWidth="10" defaultColWidth="11.28515625" defaultRowHeight="14.1" customHeight="1" x14ac:dyDescent="0.2"/>
  <cols>
    <col min="1" max="1" width="48.7109375" style="125" customWidth="1"/>
    <col min="2" max="2" width="17.28515625" style="144" bestFit="1" customWidth="1"/>
    <col min="3" max="3" width="15.28515625" style="41" bestFit="1" customWidth="1"/>
    <col min="4" max="4" width="11.140625" style="128" bestFit="1" customWidth="1"/>
    <col min="5" max="5" width="12" style="136" customWidth="1"/>
    <col min="6" max="6" width="10.42578125" style="144" customWidth="1"/>
    <col min="7" max="7" width="11.7109375" style="145" bestFit="1" customWidth="1"/>
    <col min="8" max="8" width="12.7109375" style="128" customWidth="1"/>
    <col min="9" max="9" width="12" style="128" bestFit="1" customWidth="1"/>
    <col min="10" max="10" width="7.85546875" style="123" bestFit="1" customWidth="1"/>
    <col min="11" max="11" width="8.28515625" style="124" bestFit="1" customWidth="1"/>
    <col min="12" max="12" width="4.28515625" style="122" bestFit="1" customWidth="1"/>
    <col min="13" max="16384" width="11.28515625" style="41"/>
  </cols>
  <sheetData>
    <row r="1" spans="1:13" ht="14.1" customHeight="1" x14ac:dyDescent="0.2">
      <c r="A1" s="42" t="s">
        <v>137</v>
      </c>
      <c r="B1" s="43">
        <v>0</v>
      </c>
      <c r="C1" s="43">
        <v>0</v>
      </c>
      <c r="D1" s="43">
        <v>0</v>
      </c>
      <c r="E1" s="44"/>
      <c r="F1" s="45"/>
      <c r="G1" s="45"/>
      <c r="H1" s="45"/>
      <c r="I1" s="43">
        <v>0</v>
      </c>
      <c r="J1" s="44"/>
      <c r="K1" s="45"/>
      <c r="L1" s="45"/>
      <c r="M1" s="3"/>
    </row>
    <row r="2" spans="1:13" ht="14.1" customHeight="1" x14ac:dyDescent="0.2">
      <c r="A2" s="46" t="s">
        <v>138</v>
      </c>
      <c r="B2" s="47" t="s">
        <v>4</v>
      </c>
      <c r="C2" s="47" t="s">
        <v>139</v>
      </c>
      <c r="D2" s="47" t="s">
        <v>140</v>
      </c>
      <c r="E2" s="47" t="s">
        <v>63</v>
      </c>
      <c r="F2" s="47" t="s">
        <v>4</v>
      </c>
      <c r="G2" s="47" t="s">
        <v>139</v>
      </c>
      <c r="H2" s="47" t="s">
        <v>140</v>
      </c>
      <c r="I2" s="47" t="s">
        <v>141</v>
      </c>
      <c r="J2" s="47" t="s">
        <v>63</v>
      </c>
      <c r="K2" s="47" t="s">
        <v>142</v>
      </c>
      <c r="L2" s="47" t="s">
        <v>143</v>
      </c>
      <c r="M2" s="3"/>
    </row>
    <row r="3" spans="1:13" ht="14.1" customHeight="1" x14ac:dyDescent="0.2">
      <c r="A3" s="46" t="s">
        <v>144</v>
      </c>
      <c r="B3" s="47" t="s">
        <v>145</v>
      </c>
      <c r="C3" s="47" t="s">
        <v>145</v>
      </c>
      <c r="D3" s="47" t="s">
        <v>145</v>
      </c>
      <c r="E3" s="47" t="s">
        <v>145</v>
      </c>
      <c r="F3" s="47" t="s">
        <v>146</v>
      </c>
      <c r="G3" s="47" t="s">
        <v>146</v>
      </c>
      <c r="H3" s="47" t="s">
        <v>146</v>
      </c>
      <c r="I3" s="47" t="s">
        <v>146</v>
      </c>
      <c r="J3" s="47" t="s">
        <v>146</v>
      </c>
      <c r="K3" s="47">
        <v>2022</v>
      </c>
      <c r="L3" s="47" t="s">
        <v>147</v>
      </c>
      <c r="M3" s="3"/>
    </row>
    <row r="4" spans="1:13" ht="14.1" customHeight="1" x14ac:dyDescent="0.2">
      <c r="A4" s="48" t="s">
        <v>148</v>
      </c>
      <c r="B4" s="49">
        <f>$F$4/15</f>
        <v>1704.1253333333334</v>
      </c>
      <c r="C4" s="50">
        <f>$G$4/12</f>
        <v>1206.8941666666667</v>
      </c>
      <c r="D4" s="51">
        <f>$H$4/12</f>
        <v>87.997500000000002</v>
      </c>
      <c r="E4" s="52">
        <f>$B4+C4+$D$4</f>
        <v>2999.0170000000003</v>
      </c>
      <c r="F4" s="50">
        <v>25561.88</v>
      </c>
      <c r="G4" s="53">
        <v>14482.73</v>
      </c>
      <c r="H4" s="51">
        <f>H88</f>
        <v>1055.97</v>
      </c>
      <c r="I4" s="50">
        <v>282.2</v>
      </c>
      <c r="J4" s="54">
        <f>SUM($F$4:$I$4)</f>
        <v>41382.78</v>
      </c>
      <c r="K4" s="12">
        <v>47.37</v>
      </c>
      <c r="L4" s="50">
        <v>0</v>
      </c>
      <c r="M4" s="55"/>
    </row>
    <row r="5" spans="1:13" ht="14.1" customHeight="1" x14ac:dyDescent="0.2">
      <c r="A5" s="48" t="s">
        <v>149</v>
      </c>
      <c r="B5" s="49">
        <f t="shared" ref="B5:B13" si="0">$F$4/15</f>
        <v>1704.1253333333334</v>
      </c>
      <c r="C5" s="50">
        <f>$G$5/12</f>
        <v>1021.0783333333334</v>
      </c>
      <c r="D5" s="51">
        <f t="shared" ref="D5:D13" si="1">$H$4/12</f>
        <v>87.997500000000002</v>
      </c>
      <c r="E5" s="52">
        <f t="shared" ref="E5:E13" si="2">$B5+C5+$D$4</f>
        <v>2813.2011666666667</v>
      </c>
      <c r="F5" s="50">
        <f>$F$4</f>
        <v>25561.88</v>
      </c>
      <c r="G5" s="53">
        <v>12252.94</v>
      </c>
      <c r="H5" s="51">
        <f t="shared" ref="H5:H13" si="3">$D$4*12</f>
        <v>1055.97</v>
      </c>
      <c r="I5" s="50">
        <f>$I$4</f>
        <v>282.2</v>
      </c>
      <c r="J5" s="54">
        <f>SUM($F$5:$I$5)</f>
        <v>39152.99</v>
      </c>
      <c r="K5" s="12"/>
      <c r="L5" s="50"/>
      <c r="M5" s="3"/>
    </row>
    <row r="6" spans="1:13" ht="14.1" customHeight="1" x14ac:dyDescent="0.2">
      <c r="A6" s="48" t="s">
        <v>150</v>
      </c>
      <c r="B6" s="49">
        <f t="shared" si="0"/>
        <v>1704.1253333333334</v>
      </c>
      <c r="C6" s="50">
        <f t="shared" ref="C6:C12" si="4">$G$5/12</f>
        <v>1021.0783333333334</v>
      </c>
      <c r="D6" s="51">
        <f t="shared" si="1"/>
        <v>87.997500000000002</v>
      </c>
      <c r="E6" s="52">
        <f t="shared" si="2"/>
        <v>2813.2011666666667</v>
      </c>
      <c r="F6" s="50">
        <f t="shared" ref="F6:F13" si="5">$F$4</f>
        <v>25561.88</v>
      </c>
      <c r="G6" s="53">
        <f t="shared" ref="G6:G12" si="6">$C$5*12</f>
        <v>12252.94</v>
      </c>
      <c r="H6" s="51">
        <f t="shared" si="3"/>
        <v>1055.97</v>
      </c>
      <c r="I6" s="50">
        <f t="shared" ref="I6:I13" si="7">$I$4</f>
        <v>282.2</v>
      </c>
      <c r="J6" s="54">
        <f t="shared" ref="J6:J12" si="8">SUM($F$5:$I$5)</f>
        <v>39152.99</v>
      </c>
      <c r="K6" s="12"/>
      <c r="L6" s="50"/>
      <c r="M6" s="3"/>
    </row>
    <row r="7" spans="1:13" ht="14.1" customHeight="1" x14ac:dyDescent="0.2">
      <c r="A7" s="48" t="s">
        <v>151</v>
      </c>
      <c r="B7" s="49">
        <f t="shared" si="0"/>
        <v>1704.1253333333334</v>
      </c>
      <c r="C7" s="50">
        <f t="shared" si="4"/>
        <v>1021.0783333333334</v>
      </c>
      <c r="D7" s="51">
        <f t="shared" si="1"/>
        <v>87.997500000000002</v>
      </c>
      <c r="E7" s="52">
        <f t="shared" si="2"/>
        <v>2813.2011666666667</v>
      </c>
      <c r="F7" s="50">
        <f t="shared" si="5"/>
        <v>25561.88</v>
      </c>
      <c r="G7" s="53">
        <f t="shared" si="6"/>
        <v>12252.94</v>
      </c>
      <c r="H7" s="51">
        <f t="shared" si="3"/>
        <v>1055.97</v>
      </c>
      <c r="I7" s="50">
        <f t="shared" si="7"/>
        <v>282.2</v>
      </c>
      <c r="J7" s="54">
        <f t="shared" si="8"/>
        <v>39152.99</v>
      </c>
      <c r="K7" s="12"/>
      <c r="L7" s="50"/>
      <c r="M7" s="3"/>
    </row>
    <row r="8" spans="1:13" ht="14.1" customHeight="1" x14ac:dyDescent="0.2">
      <c r="A8" s="48" t="s">
        <v>152</v>
      </c>
      <c r="B8" s="49">
        <f t="shared" si="0"/>
        <v>1704.1253333333334</v>
      </c>
      <c r="C8" s="50">
        <f t="shared" si="4"/>
        <v>1021.0783333333334</v>
      </c>
      <c r="D8" s="51">
        <f t="shared" si="1"/>
        <v>87.997500000000002</v>
      </c>
      <c r="E8" s="52">
        <f t="shared" si="2"/>
        <v>2813.2011666666667</v>
      </c>
      <c r="F8" s="50">
        <f t="shared" si="5"/>
        <v>25561.88</v>
      </c>
      <c r="G8" s="53">
        <f t="shared" si="6"/>
        <v>12252.94</v>
      </c>
      <c r="H8" s="51">
        <f t="shared" si="3"/>
        <v>1055.97</v>
      </c>
      <c r="I8" s="50">
        <f t="shared" si="7"/>
        <v>282.2</v>
      </c>
      <c r="J8" s="54">
        <f t="shared" si="8"/>
        <v>39152.99</v>
      </c>
      <c r="K8" s="12"/>
      <c r="L8" s="50"/>
      <c r="M8" s="3"/>
    </row>
    <row r="9" spans="1:13" ht="14.1" customHeight="1" x14ac:dyDescent="0.2">
      <c r="A9" s="48" t="s">
        <v>153</v>
      </c>
      <c r="B9" s="49">
        <f t="shared" si="0"/>
        <v>1704.1253333333334</v>
      </c>
      <c r="C9" s="50">
        <f t="shared" si="4"/>
        <v>1021.0783333333334</v>
      </c>
      <c r="D9" s="51">
        <f t="shared" si="1"/>
        <v>87.997500000000002</v>
      </c>
      <c r="E9" s="52">
        <f t="shared" si="2"/>
        <v>2813.2011666666667</v>
      </c>
      <c r="F9" s="50">
        <f t="shared" si="5"/>
        <v>25561.88</v>
      </c>
      <c r="G9" s="53">
        <f t="shared" si="6"/>
        <v>12252.94</v>
      </c>
      <c r="H9" s="51">
        <f t="shared" si="3"/>
        <v>1055.97</v>
      </c>
      <c r="I9" s="50">
        <f t="shared" si="7"/>
        <v>282.2</v>
      </c>
      <c r="J9" s="54">
        <f t="shared" si="8"/>
        <v>39152.99</v>
      </c>
      <c r="K9" s="12"/>
      <c r="L9" s="50"/>
      <c r="M9" s="18"/>
    </row>
    <row r="10" spans="1:13" ht="14.1" customHeight="1" x14ac:dyDescent="0.2">
      <c r="A10" s="48" t="s">
        <v>154</v>
      </c>
      <c r="B10" s="49">
        <f t="shared" si="0"/>
        <v>1704.1253333333334</v>
      </c>
      <c r="C10" s="50">
        <f t="shared" si="4"/>
        <v>1021.0783333333334</v>
      </c>
      <c r="D10" s="51">
        <f t="shared" si="1"/>
        <v>87.997500000000002</v>
      </c>
      <c r="E10" s="52">
        <f t="shared" si="2"/>
        <v>2813.2011666666667</v>
      </c>
      <c r="F10" s="50">
        <f t="shared" si="5"/>
        <v>25561.88</v>
      </c>
      <c r="G10" s="53">
        <f t="shared" si="6"/>
        <v>12252.94</v>
      </c>
      <c r="H10" s="51">
        <f t="shared" si="3"/>
        <v>1055.97</v>
      </c>
      <c r="I10" s="50">
        <f t="shared" si="7"/>
        <v>282.2</v>
      </c>
      <c r="J10" s="54">
        <f t="shared" si="8"/>
        <v>39152.99</v>
      </c>
      <c r="K10" s="12"/>
      <c r="L10" s="50"/>
      <c r="M10" s="3"/>
    </row>
    <row r="11" spans="1:13" ht="14.1" customHeight="1" x14ac:dyDescent="0.2">
      <c r="A11" s="48" t="s">
        <v>155</v>
      </c>
      <c r="B11" s="49">
        <f t="shared" si="0"/>
        <v>1704.1253333333334</v>
      </c>
      <c r="C11" s="50">
        <f t="shared" si="4"/>
        <v>1021.0783333333334</v>
      </c>
      <c r="D11" s="51">
        <f t="shared" si="1"/>
        <v>87.997500000000002</v>
      </c>
      <c r="E11" s="52">
        <f t="shared" si="2"/>
        <v>2813.2011666666667</v>
      </c>
      <c r="F11" s="50">
        <f t="shared" si="5"/>
        <v>25561.88</v>
      </c>
      <c r="G11" s="53">
        <f t="shared" si="6"/>
        <v>12252.94</v>
      </c>
      <c r="H11" s="51">
        <f t="shared" si="3"/>
        <v>1055.97</v>
      </c>
      <c r="I11" s="50">
        <f t="shared" si="7"/>
        <v>282.2</v>
      </c>
      <c r="J11" s="54">
        <f t="shared" si="8"/>
        <v>39152.99</v>
      </c>
      <c r="K11" s="12"/>
      <c r="L11" s="50"/>
      <c r="M11" s="3"/>
    </row>
    <row r="12" spans="1:13" ht="14.1" customHeight="1" x14ac:dyDescent="0.2">
      <c r="A12" s="48" t="s">
        <v>156</v>
      </c>
      <c r="B12" s="49">
        <f t="shared" si="0"/>
        <v>1704.1253333333334</v>
      </c>
      <c r="C12" s="50">
        <f t="shared" si="4"/>
        <v>1021.0783333333334</v>
      </c>
      <c r="D12" s="51">
        <f t="shared" si="1"/>
        <v>87.997500000000002</v>
      </c>
      <c r="E12" s="52">
        <f t="shared" si="2"/>
        <v>2813.2011666666667</v>
      </c>
      <c r="F12" s="50">
        <f t="shared" si="5"/>
        <v>25561.88</v>
      </c>
      <c r="G12" s="53">
        <f t="shared" si="6"/>
        <v>12252.94</v>
      </c>
      <c r="H12" s="51">
        <f t="shared" si="3"/>
        <v>1055.97</v>
      </c>
      <c r="I12" s="50">
        <f t="shared" si="7"/>
        <v>282.2</v>
      </c>
      <c r="J12" s="54">
        <f t="shared" si="8"/>
        <v>39152.99</v>
      </c>
      <c r="K12" s="12"/>
      <c r="L12" s="50"/>
      <c r="M12" s="3"/>
    </row>
    <row r="13" spans="1:13" ht="14.1" customHeight="1" x14ac:dyDescent="0.2">
      <c r="A13" s="48" t="s">
        <v>157</v>
      </c>
      <c r="B13" s="49">
        <f t="shared" si="0"/>
        <v>1704.1253333333334</v>
      </c>
      <c r="C13" s="50">
        <f>$C$4</f>
        <v>1206.8941666666667</v>
      </c>
      <c r="D13" s="51">
        <f t="shared" si="1"/>
        <v>87.997500000000002</v>
      </c>
      <c r="E13" s="52">
        <f t="shared" si="2"/>
        <v>2999.0170000000003</v>
      </c>
      <c r="F13" s="50">
        <f t="shared" si="5"/>
        <v>25561.88</v>
      </c>
      <c r="G13" s="53">
        <f>$G$4</f>
        <v>14482.73</v>
      </c>
      <c r="H13" s="51">
        <f t="shared" si="3"/>
        <v>1055.97</v>
      </c>
      <c r="I13" s="50">
        <f t="shared" si="7"/>
        <v>282.2</v>
      </c>
      <c r="J13" s="54">
        <f>SUM($F$4:$I$4)</f>
        <v>41382.78</v>
      </c>
      <c r="K13" s="12"/>
      <c r="L13" s="50"/>
      <c r="M13" s="3"/>
    </row>
    <row r="14" spans="1:13" ht="14.1" customHeight="1" x14ac:dyDescent="0.2">
      <c r="A14" s="48"/>
      <c r="B14" s="50"/>
      <c r="C14" s="56"/>
      <c r="D14" s="57"/>
      <c r="E14" s="58"/>
      <c r="F14" s="50"/>
      <c r="G14" s="59"/>
      <c r="H14" s="57"/>
      <c r="I14" s="56"/>
      <c r="J14" s="60"/>
      <c r="K14" s="12"/>
      <c r="L14" s="56"/>
      <c r="M14" s="3"/>
    </row>
    <row r="15" spans="1:13" ht="14.1" customHeight="1" x14ac:dyDescent="0.2">
      <c r="A15" s="61" t="s">
        <v>138</v>
      </c>
      <c r="B15" s="60" t="s">
        <v>4</v>
      </c>
      <c r="C15" s="60" t="s">
        <v>139</v>
      </c>
      <c r="D15" s="60" t="s">
        <v>140</v>
      </c>
      <c r="E15" s="60" t="s">
        <v>63</v>
      </c>
      <c r="F15" s="60" t="s">
        <v>4</v>
      </c>
      <c r="G15" s="60" t="s">
        <v>139</v>
      </c>
      <c r="H15" s="60" t="s">
        <v>140</v>
      </c>
      <c r="I15" s="60" t="s">
        <v>141</v>
      </c>
      <c r="J15" s="60" t="s">
        <v>63</v>
      </c>
      <c r="K15" s="60" t="s">
        <v>142</v>
      </c>
      <c r="L15" s="60" t="s">
        <v>143</v>
      </c>
      <c r="M15" s="3"/>
    </row>
    <row r="16" spans="1:13" ht="14.1" customHeight="1" x14ac:dyDescent="0.2">
      <c r="A16" s="61" t="s">
        <v>158</v>
      </c>
      <c r="B16" s="60" t="s">
        <v>145</v>
      </c>
      <c r="C16" s="60" t="s">
        <v>145</v>
      </c>
      <c r="D16" s="60" t="s">
        <v>145</v>
      </c>
      <c r="E16" s="60" t="s">
        <v>145</v>
      </c>
      <c r="F16" s="60" t="s">
        <v>146</v>
      </c>
      <c r="G16" s="60" t="s">
        <v>146</v>
      </c>
      <c r="H16" s="60" t="s">
        <v>146</v>
      </c>
      <c r="I16" s="60" t="s">
        <v>146</v>
      </c>
      <c r="J16" s="60" t="s">
        <v>146</v>
      </c>
      <c r="K16" s="60">
        <f>K3</f>
        <v>2022</v>
      </c>
      <c r="L16" s="60" t="s">
        <v>147</v>
      </c>
      <c r="M16" s="3"/>
    </row>
    <row r="17" spans="1:13" ht="14.1" customHeight="1" x14ac:dyDescent="0.2">
      <c r="A17" s="48" t="s">
        <v>159</v>
      </c>
      <c r="B17" s="49">
        <f>$F$17/15</f>
        <v>1435.77</v>
      </c>
      <c r="C17" s="50">
        <f>$G$17/12</f>
        <v>978.81833333333327</v>
      </c>
      <c r="D17" s="51">
        <f>$H$4/12</f>
        <v>87.997500000000002</v>
      </c>
      <c r="E17" s="52">
        <f>SUM($B$17:$D$17)</f>
        <v>2502.5858333333331</v>
      </c>
      <c r="F17" s="50">
        <v>21536.55</v>
      </c>
      <c r="G17" s="53">
        <v>11745.82</v>
      </c>
      <c r="H17" s="51">
        <f>$D$4*12</f>
        <v>1055.97</v>
      </c>
      <c r="I17" s="50">
        <v>376.26</v>
      </c>
      <c r="J17" s="54">
        <f>SUM($F$17:$I$17)</f>
        <v>34714.6</v>
      </c>
      <c r="K17" s="12">
        <v>38.24</v>
      </c>
      <c r="L17" s="50">
        <v>0</v>
      </c>
      <c r="M17" s="3"/>
    </row>
    <row r="18" spans="1:13" ht="14.1" customHeight="1" x14ac:dyDescent="0.2">
      <c r="A18" s="48" t="s">
        <v>160</v>
      </c>
      <c r="B18" s="49">
        <f t="shared" ref="B18:B28" si="9">$F$17/15</f>
        <v>1435.77</v>
      </c>
      <c r="C18" s="50">
        <f>$G$18/12</f>
        <v>813.3991666666667</v>
      </c>
      <c r="D18" s="51">
        <f t="shared" ref="D18:D28" si="10">$H$4/12</f>
        <v>87.997500000000002</v>
      </c>
      <c r="E18" s="52">
        <f>SUM($B$18:$D$18)</f>
        <v>2337.1666666666665</v>
      </c>
      <c r="F18" s="50">
        <f>$F$17</f>
        <v>21536.55</v>
      </c>
      <c r="G18" s="53">
        <v>9760.7900000000009</v>
      </c>
      <c r="H18" s="51">
        <f t="shared" ref="H18:H28" si="11">$D$4*12</f>
        <v>1055.97</v>
      </c>
      <c r="I18" s="50">
        <f>$I$17</f>
        <v>376.26</v>
      </c>
      <c r="J18" s="54">
        <f>SUM($F$18:$I$18)</f>
        <v>32729.57</v>
      </c>
      <c r="K18" s="12"/>
      <c r="L18" s="50"/>
      <c r="M18" s="3"/>
    </row>
    <row r="19" spans="1:13" ht="14.1" customHeight="1" x14ac:dyDescent="0.2">
      <c r="A19" s="48" t="s">
        <v>161</v>
      </c>
      <c r="B19" s="49">
        <f t="shared" si="9"/>
        <v>1435.77</v>
      </c>
      <c r="C19" s="50">
        <f t="shared" ref="C19:C27" si="12">$G$18/12</f>
        <v>813.3991666666667</v>
      </c>
      <c r="D19" s="51">
        <f t="shared" si="10"/>
        <v>87.997500000000002</v>
      </c>
      <c r="E19" s="52">
        <f t="shared" ref="E19:E27" si="13">SUM($B$18:$D$18)</f>
        <v>2337.1666666666665</v>
      </c>
      <c r="F19" s="50">
        <f t="shared" ref="F19:F28" si="14">$F$17</f>
        <v>21536.55</v>
      </c>
      <c r="G19" s="53">
        <f>$G$18</f>
        <v>9760.7900000000009</v>
      </c>
      <c r="H19" s="51">
        <f t="shared" si="11"/>
        <v>1055.97</v>
      </c>
      <c r="I19" s="50">
        <f>$I$4</f>
        <v>282.2</v>
      </c>
      <c r="J19" s="54">
        <f>SUM($F$19:$I$19)</f>
        <v>32635.510000000002</v>
      </c>
      <c r="K19" s="12"/>
      <c r="L19" s="50"/>
      <c r="M19" s="3"/>
    </row>
    <row r="20" spans="1:13" ht="14.1" customHeight="1" x14ac:dyDescent="0.2">
      <c r="A20" s="48" t="s">
        <v>162</v>
      </c>
      <c r="B20" s="49">
        <f t="shared" si="9"/>
        <v>1435.77</v>
      </c>
      <c r="C20" s="50">
        <f t="shared" si="12"/>
        <v>813.3991666666667</v>
      </c>
      <c r="D20" s="51">
        <f t="shared" si="10"/>
        <v>87.997500000000002</v>
      </c>
      <c r="E20" s="52">
        <f t="shared" si="13"/>
        <v>2337.1666666666665</v>
      </c>
      <c r="F20" s="50">
        <f t="shared" si="14"/>
        <v>21536.55</v>
      </c>
      <c r="G20" s="53">
        <f t="shared" ref="G20:G27" si="15">$G$18</f>
        <v>9760.7900000000009</v>
      </c>
      <c r="H20" s="51">
        <f t="shared" si="11"/>
        <v>1055.97</v>
      </c>
      <c r="I20" s="50">
        <f>$I$19</f>
        <v>282.2</v>
      </c>
      <c r="J20" s="54">
        <f t="shared" ref="J20:J21" si="16">SUM($F$19:$I$19)</f>
        <v>32635.510000000002</v>
      </c>
      <c r="K20" s="12"/>
      <c r="L20" s="50"/>
      <c r="M20" s="3"/>
    </row>
    <row r="21" spans="1:13" ht="14.1" customHeight="1" x14ac:dyDescent="0.2">
      <c r="A21" s="48" t="s">
        <v>163</v>
      </c>
      <c r="B21" s="49">
        <f t="shared" si="9"/>
        <v>1435.77</v>
      </c>
      <c r="C21" s="50">
        <f t="shared" si="12"/>
        <v>813.3991666666667</v>
      </c>
      <c r="D21" s="51">
        <f t="shared" si="10"/>
        <v>87.997500000000002</v>
      </c>
      <c r="E21" s="52">
        <f t="shared" si="13"/>
        <v>2337.1666666666665</v>
      </c>
      <c r="F21" s="50">
        <f t="shared" si="14"/>
        <v>21536.55</v>
      </c>
      <c r="G21" s="53">
        <f t="shared" si="15"/>
        <v>9760.7900000000009</v>
      </c>
      <c r="H21" s="51">
        <f t="shared" si="11"/>
        <v>1055.97</v>
      </c>
      <c r="I21" s="50">
        <f>$I$19</f>
        <v>282.2</v>
      </c>
      <c r="J21" s="54">
        <f t="shared" si="16"/>
        <v>32635.510000000002</v>
      </c>
      <c r="K21" s="12"/>
      <c r="L21" s="50"/>
      <c r="M21" s="3"/>
    </row>
    <row r="22" spans="1:13" ht="14.1" customHeight="1" x14ac:dyDescent="0.2">
      <c r="A22" s="48" t="s">
        <v>164</v>
      </c>
      <c r="B22" s="49">
        <f t="shared" si="9"/>
        <v>1435.77</v>
      </c>
      <c r="C22" s="50">
        <f t="shared" si="12"/>
        <v>813.3991666666667</v>
      </c>
      <c r="D22" s="51">
        <f t="shared" si="10"/>
        <v>87.997500000000002</v>
      </c>
      <c r="E22" s="52">
        <f t="shared" si="13"/>
        <v>2337.1666666666665</v>
      </c>
      <c r="F22" s="50">
        <f t="shared" si="14"/>
        <v>21536.55</v>
      </c>
      <c r="G22" s="53">
        <f t="shared" si="15"/>
        <v>9760.7900000000009</v>
      </c>
      <c r="H22" s="51">
        <f t="shared" si="11"/>
        <v>1055.97</v>
      </c>
      <c r="I22" s="50">
        <f>$I$17</f>
        <v>376.26</v>
      </c>
      <c r="J22" s="54">
        <f>SUM($F$22:$I$22)</f>
        <v>32729.57</v>
      </c>
      <c r="K22" s="12"/>
      <c r="L22" s="50"/>
      <c r="M22" s="3"/>
    </row>
    <row r="23" spans="1:13" ht="14.1" customHeight="1" x14ac:dyDescent="0.2">
      <c r="A23" s="48" t="s">
        <v>165</v>
      </c>
      <c r="B23" s="49">
        <f t="shared" si="9"/>
        <v>1435.77</v>
      </c>
      <c r="C23" s="50">
        <f t="shared" si="12"/>
        <v>813.3991666666667</v>
      </c>
      <c r="D23" s="51">
        <f t="shared" si="10"/>
        <v>87.997500000000002</v>
      </c>
      <c r="E23" s="52">
        <f t="shared" si="13"/>
        <v>2337.1666666666665</v>
      </c>
      <c r="F23" s="50">
        <f t="shared" si="14"/>
        <v>21536.55</v>
      </c>
      <c r="G23" s="53">
        <f t="shared" si="15"/>
        <v>9760.7900000000009</v>
      </c>
      <c r="H23" s="51">
        <f t="shared" si="11"/>
        <v>1055.97</v>
      </c>
      <c r="I23" s="50">
        <f>$I$19</f>
        <v>282.2</v>
      </c>
      <c r="J23" s="54">
        <f>SUM($F$19:$I$19)</f>
        <v>32635.510000000002</v>
      </c>
      <c r="K23" s="12"/>
      <c r="L23" s="50"/>
      <c r="M23" s="3"/>
    </row>
    <row r="24" spans="1:13" ht="14.1" customHeight="1" x14ac:dyDescent="0.2">
      <c r="A24" s="48" t="s">
        <v>166</v>
      </c>
      <c r="B24" s="49">
        <f t="shared" si="9"/>
        <v>1435.77</v>
      </c>
      <c r="C24" s="50">
        <f t="shared" si="12"/>
        <v>813.3991666666667</v>
      </c>
      <c r="D24" s="51">
        <f t="shared" si="10"/>
        <v>87.997500000000002</v>
      </c>
      <c r="E24" s="52">
        <f t="shared" si="13"/>
        <v>2337.1666666666665</v>
      </c>
      <c r="F24" s="50">
        <f t="shared" si="14"/>
        <v>21536.55</v>
      </c>
      <c r="G24" s="53">
        <f t="shared" si="15"/>
        <v>9760.7900000000009</v>
      </c>
      <c r="H24" s="51">
        <f t="shared" si="11"/>
        <v>1055.97</v>
      </c>
      <c r="I24" s="50">
        <f t="shared" ref="I24:I28" si="17">$I$19</f>
        <v>282.2</v>
      </c>
      <c r="J24" s="54">
        <f t="shared" ref="J24:J27" si="18">SUM($F$19:$I$19)</f>
        <v>32635.510000000002</v>
      </c>
      <c r="K24" s="12"/>
      <c r="L24" s="50"/>
      <c r="M24" s="3"/>
    </row>
    <row r="25" spans="1:13" ht="14.1" customHeight="1" x14ac:dyDescent="0.2">
      <c r="A25" s="48" t="s">
        <v>167</v>
      </c>
      <c r="B25" s="49">
        <f t="shared" si="9"/>
        <v>1435.77</v>
      </c>
      <c r="C25" s="50">
        <f t="shared" si="12"/>
        <v>813.3991666666667</v>
      </c>
      <c r="D25" s="51">
        <f t="shared" si="10"/>
        <v>87.997500000000002</v>
      </c>
      <c r="E25" s="52">
        <f t="shared" si="13"/>
        <v>2337.1666666666665</v>
      </c>
      <c r="F25" s="50">
        <f t="shared" si="14"/>
        <v>21536.55</v>
      </c>
      <c r="G25" s="53">
        <f t="shared" si="15"/>
        <v>9760.7900000000009</v>
      </c>
      <c r="H25" s="51">
        <f t="shared" si="11"/>
        <v>1055.97</v>
      </c>
      <c r="I25" s="50">
        <f t="shared" si="17"/>
        <v>282.2</v>
      </c>
      <c r="J25" s="54">
        <f t="shared" si="18"/>
        <v>32635.510000000002</v>
      </c>
      <c r="K25" s="12"/>
      <c r="L25" s="50"/>
      <c r="M25" s="3"/>
    </row>
    <row r="26" spans="1:13" ht="14.1" customHeight="1" x14ac:dyDescent="0.2">
      <c r="A26" s="48" t="s">
        <v>168</v>
      </c>
      <c r="B26" s="49">
        <f t="shared" si="9"/>
        <v>1435.77</v>
      </c>
      <c r="C26" s="50">
        <f t="shared" si="12"/>
        <v>813.3991666666667</v>
      </c>
      <c r="D26" s="51">
        <f t="shared" si="10"/>
        <v>87.997500000000002</v>
      </c>
      <c r="E26" s="52">
        <f t="shared" si="13"/>
        <v>2337.1666666666665</v>
      </c>
      <c r="F26" s="50">
        <f t="shared" si="14"/>
        <v>21536.55</v>
      </c>
      <c r="G26" s="53">
        <f t="shared" si="15"/>
        <v>9760.7900000000009</v>
      </c>
      <c r="H26" s="51">
        <f t="shared" si="11"/>
        <v>1055.97</v>
      </c>
      <c r="I26" s="50">
        <f t="shared" si="17"/>
        <v>282.2</v>
      </c>
      <c r="J26" s="54">
        <f t="shared" si="18"/>
        <v>32635.510000000002</v>
      </c>
      <c r="K26" s="12"/>
      <c r="L26" s="50"/>
      <c r="M26" s="3"/>
    </row>
    <row r="27" spans="1:13" ht="14.1" customHeight="1" x14ac:dyDescent="0.2">
      <c r="A27" s="48" t="s">
        <v>169</v>
      </c>
      <c r="B27" s="49">
        <f t="shared" si="9"/>
        <v>1435.77</v>
      </c>
      <c r="C27" s="50">
        <f t="shared" si="12"/>
        <v>813.3991666666667</v>
      </c>
      <c r="D27" s="51">
        <f t="shared" si="10"/>
        <v>87.997500000000002</v>
      </c>
      <c r="E27" s="52">
        <f t="shared" si="13"/>
        <v>2337.1666666666665</v>
      </c>
      <c r="F27" s="50">
        <f t="shared" si="14"/>
        <v>21536.55</v>
      </c>
      <c r="G27" s="53">
        <f t="shared" si="15"/>
        <v>9760.7900000000009</v>
      </c>
      <c r="H27" s="51">
        <f t="shared" si="11"/>
        <v>1055.97</v>
      </c>
      <c r="I27" s="50">
        <f t="shared" si="17"/>
        <v>282.2</v>
      </c>
      <c r="J27" s="54">
        <f t="shared" si="18"/>
        <v>32635.510000000002</v>
      </c>
      <c r="K27" s="12"/>
      <c r="L27" s="50"/>
      <c r="M27" s="3"/>
    </row>
    <row r="28" spans="1:13" ht="14.1" customHeight="1" x14ac:dyDescent="0.2">
      <c r="A28" s="48" t="s">
        <v>170</v>
      </c>
      <c r="B28" s="49">
        <f t="shared" si="9"/>
        <v>1435.77</v>
      </c>
      <c r="C28" s="50">
        <f>$G$17/12</f>
        <v>978.81833333333327</v>
      </c>
      <c r="D28" s="51">
        <f t="shared" si="10"/>
        <v>87.997500000000002</v>
      </c>
      <c r="E28" s="52">
        <f>SUM($B$17:$D$17)</f>
        <v>2502.5858333333331</v>
      </c>
      <c r="F28" s="50">
        <f t="shared" si="14"/>
        <v>21536.55</v>
      </c>
      <c r="G28" s="53">
        <f>$G$17</f>
        <v>11745.82</v>
      </c>
      <c r="H28" s="51">
        <f t="shared" si="11"/>
        <v>1055.97</v>
      </c>
      <c r="I28" s="50">
        <f t="shared" si="17"/>
        <v>282.2</v>
      </c>
      <c r="J28" s="54">
        <f>SUM($F$28:$I$28)</f>
        <v>34620.539999999994</v>
      </c>
      <c r="K28" s="12"/>
      <c r="L28" s="50"/>
      <c r="M28" s="3"/>
    </row>
    <row r="29" spans="1:13" ht="14.1" customHeight="1" x14ac:dyDescent="0.2">
      <c r="A29" s="48"/>
      <c r="B29" s="50"/>
      <c r="C29" s="56"/>
      <c r="D29" s="57"/>
      <c r="E29" s="58"/>
      <c r="F29" s="50"/>
      <c r="G29" s="59"/>
      <c r="H29" s="57"/>
      <c r="I29" s="56"/>
      <c r="J29" s="60"/>
      <c r="K29" s="12"/>
      <c r="L29" s="56"/>
      <c r="M29" s="3"/>
    </row>
    <row r="30" spans="1:13" ht="14.1" customHeight="1" x14ac:dyDescent="0.2">
      <c r="A30" s="61" t="s">
        <v>138</v>
      </c>
      <c r="B30" s="60" t="s">
        <v>4</v>
      </c>
      <c r="C30" s="60" t="s">
        <v>139</v>
      </c>
      <c r="D30" s="60" t="s">
        <v>140</v>
      </c>
      <c r="E30" s="60" t="s">
        <v>63</v>
      </c>
      <c r="F30" s="60" t="s">
        <v>4</v>
      </c>
      <c r="G30" s="60" t="s">
        <v>139</v>
      </c>
      <c r="H30" s="60" t="s">
        <v>140</v>
      </c>
      <c r="I30" s="60" t="s">
        <v>141</v>
      </c>
      <c r="J30" s="60" t="s">
        <v>63</v>
      </c>
      <c r="K30" s="60" t="s">
        <v>142</v>
      </c>
      <c r="L30" s="60" t="s">
        <v>143</v>
      </c>
      <c r="M30" s="3"/>
    </row>
    <row r="31" spans="1:13" ht="14.1" customHeight="1" x14ac:dyDescent="0.2">
      <c r="A31" s="61" t="s">
        <v>171</v>
      </c>
      <c r="B31" s="60" t="s">
        <v>145</v>
      </c>
      <c r="C31" s="60" t="s">
        <v>145</v>
      </c>
      <c r="D31" s="60" t="s">
        <v>145</v>
      </c>
      <c r="E31" s="60" t="s">
        <v>145</v>
      </c>
      <c r="F31" s="60" t="s">
        <v>146</v>
      </c>
      <c r="G31" s="60" t="s">
        <v>146</v>
      </c>
      <c r="H31" s="60" t="s">
        <v>146</v>
      </c>
      <c r="I31" s="60" t="s">
        <v>146</v>
      </c>
      <c r="J31" s="60" t="s">
        <v>146</v>
      </c>
      <c r="K31" s="60">
        <f>K3</f>
        <v>2022</v>
      </c>
      <c r="L31" s="60" t="s">
        <v>147</v>
      </c>
      <c r="M31" s="3"/>
    </row>
    <row r="32" spans="1:13" ht="14.1" customHeight="1" x14ac:dyDescent="0.2">
      <c r="A32" s="48" t="s">
        <v>172</v>
      </c>
      <c r="B32" s="49">
        <f>$F$32/15</f>
        <v>1255.9759999999999</v>
      </c>
      <c r="C32" s="50">
        <f>$G$32/12</f>
        <v>817.34</v>
      </c>
      <c r="D32" s="51">
        <f>$H$4/12</f>
        <v>87.997500000000002</v>
      </c>
      <c r="E32" s="52">
        <f>SUM($B$32:$D$32)</f>
        <v>2161.3134999999997</v>
      </c>
      <c r="F32" s="50">
        <v>18839.64</v>
      </c>
      <c r="G32" s="53">
        <v>9808.08</v>
      </c>
      <c r="H32" s="51">
        <f>$D$4*12</f>
        <v>1055.97</v>
      </c>
      <c r="I32" s="50">
        <v>564.38</v>
      </c>
      <c r="J32" s="54">
        <f>SUM($F$32:$I$32)</f>
        <v>30268.070000000003</v>
      </c>
      <c r="K32" s="62">
        <v>28.49</v>
      </c>
      <c r="L32" s="50">
        <v>0</v>
      </c>
      <c r="M32" s="3"/>
    </row>
    <row r="33" spans="1:13" ht="14.1" customHeight="1" x14ac:dyDescent="0.2">
      <c r="A33" s="48" t="s">
        <v>173</v>
      </c>
      <c r="B33" s="49">
        <f t="shared" ref="B33:B55" si="19">$F$32/15</f>
        <v>1255.9759999999999</v>
      </c>
      <c r="C33" s="50">
        <f>$G$33/12</f>
        <v>690.0333333333333</v>
      </c>
      <c r="D33" s="51">
        <f t="shared" ref="D33:D55" si="20">$H$4/12</f>
        <v>87.997500000000002</v>
      </c>
      <c r="E33" s="52">
        <f>SUM($B$33:$D$33)</f>
        <v>2034.0068333333331</v>
      </c>
      <c r="F33" s="50">
        <f>$F$32</f>
        <v>18839.64</v>
      </c>
      <c r="G33" s="53">
        <v>8280.4</v>
      </c>
      <c r="H33" s="51">
        <f t="shared" ref="H33:H55" si="21">$D$4*12</f>
        <v>1055.97</v>
      </c>
      <c r="I33" s="50">
        <f>$I$32</f>
        <v>564.38</v>
      </c>
      <c r="J33" s="54">
        <f>SUM($F$33:$I$33)</f>
        <v>28740.390000000003</v>
      </c>
      <c r="K33" s="12"/>
      <c r="L33" s="50"/>
      <c r="M33" s="3"/>
    </row>
    <row r="34" spans="1:13" ht="14.1" customHeight="1" x14ac:dyDescent="0.2">
      <c r="A34" s="48" t="s">
        <v>174</v>
      </c>
      <c r="B34" s="49">
        <f t="shared" si="19"/>
        <v>1255.9759999999999</v>
      </c>
      <c r="C34" s="50">
        <f>$G$34/12</f>
        <v>634.26249999999993</v>
      </c>
      <c r="D34" s="51">
        <f t="shared" si="20"/>
        <v>87.997500000000002</v>
      </c>
      <c r="E34" s="52">
        <f>SUM($B$34:$D$34)</f>
        <v>1978.2359999999999</v>
      </c>
      <c r="F34" s="50">
        <f t="shared" ref="F34:F55" si="22">$F$32</f>
        <v>18839.64</v>
      </c>
      <c r="G34" s="53">
        <v>7611.15</v>
      </c>
      <c r="H34" s="51">
        <f t="shared" si="21"/>
        <v>1055.97</v>
      </c>
      <c r="I34" s="50">
        <f t="shared" ref="I34:I35" si="23">$I$32</f>
        <v>564.38</v>
      </c>
      <c r="J34" s="54">
        <f>SUM($F$34:$I$34)</f>
        <v>28071.140000000003</v>
      </c>
      <c r="K34" s="12"/>
      <c r="L34" s="50"/>
      <c r="M34" s="3"/>
    </row>
    <row r="35" spans="1:13" ht="14.1" customHeight="1" x14ac:dyDescent="0.2">
      <c r="A35" s="48" t="s">
        <v>175</v>
      </c>
      <c r="B35" s="49">
        <f t="shared" si="19"/>
        <v>1255.9759999999999</v>
      </c>
      <c r="C35" s="50">
        <f t="shared" ref="C35:C37" si="24">$G$34/12</f>
        <v>634.26249999999993</v>
      </c>
      <c r="D35" s="51">
        <f t="shared" si="20"/>
        <v>87.997500000000002</v>
      </c>
      <c r="E35" s="52">
        <f t="shared" ref="E35:E37" si="25">SUM($B$34:$D$34)</f>
        <v>1978.2359999999999</v>
      </c>
      <c r="F35" s="50">
        <f t="shared" si="22"/>
        <v>18839.64</v>
      </c>
      <c r="G35" s="53">
        <f>$G$34</f>
        <v>7611.15</v>
      </c>
      <c r="H35" s="51">
        <f t="shared" si="21"/>
        <v>1055.97</v>
      </c>
      <c r="I35" s="50">
        <f t="shared" si="23"/>
        <v>564.38</v>
      </c>
      <c r="J35" s="54">
        <f>SUM($F$34:$I$34)</f>
        <v>28071.140000000003</v>
      </c>
      <c r="K35" s="12"/>
      <c r="L35" s="50"/>
      <c r="M35" s="3"/>
    </row>
    <row r="36" spans="1:13" ht="14.1" customHeight="1" x14ac:dyDescent="0.2">
      <c r="A36" s="48" t="s">
        <v>176</v>
      </c>
      <c r="B36" s="49">
        <f t="shared" si="19"/>
        <v>1255.9759999999999</v>
      </c>
      <c r="C36" s="50">
        <f t="shared" si="24"/>
        <v>634.26249999999993</v>
      </c>
      <c r="D36" s="51">
        <f t="shared" si="20"/>
        <v>87.997500000000002</v>
      </c>
      <c r="E36" s="52">
        <f t="shared" si="25"/>
        <v>1978.2359999999999</v>
      </c>
      <c r="F36" s="50">
        <f t="shared" si="22"/>
        <v>18839.64</v>
      </c>
      <c r="G36" s="53">
        <f t="shared" ref="G36" si="26">$G$34</f>
        <v>7611.15</v>
      </c>
      <c r="H36" s="51">
        <f t="shared" si="21"/>
        <v>1055.97</v>
      </c>
      <c r="I36" s="50">
        <f>$I$17</f>
        <v>376.26</v>
      </c>
      <c r="J36" s="54">
        <f>SUM($F$36:$I$36)</f>
        <v>27883.02</v>
      </c>
      <c r="K36" s="12"/>
      <c r="L36" s="50"/>
      <c r="M36" s="3"/>
    </row>
    <row r="37" spans="1:13" ht="14.1" customHeight="1" x14ac:dyDescent="0.2">
      <c r="A37" s="48" t="s">
        <v>177</v>
      </c>
      <c r="B37" s="49">
        <f t="shared" si="19"/>
        <v>1255.9759999999999</v>
      </c>
      <c r="C37" s="50">
        <f t="shared" si="24"/>
        <v>634.26249999999993</v>
      </c>
      <c r="D37" s="51">
        <f t="shared" si="20"/>
        <v>87.997500000000002</v>
      </c>
      <c r="E37" s="52">
        <f t="shared" si="25"/>
        <v>1978.2359999999999</v>
      </c>
      <c r="F37" s="50">
        <f t="shared" si="22"/>
        <v>18839.64</v>
      </c>
      <c r="G37" s="53">
        <f>$G$34</f>
        <v>7611.15</v>
      </c>
      <c r="H37" s="51">
        <f t="shared" si="21"/>
        <v>1055.97</v>
      </c>
      <c r="I37" s="50">
        <f>$I$36</f>
        <v>376.26</v>
      </c>
      <c r="J37" s="54">
        <f>SUM($F$36:$I$36)</f>
        <v>27883.02</v>
      </c>
      <c r="K37" s="12"/>
      <c r="L37" s="50"/>
      <c r="M37" s="3"/>
    </row>
    <row r="38" spans="1:13" ht="14.1" customHeight="1" x14ac:dyDescent="0.2">
      <c r="A38" s="48" t="s">
        <v>178</v>
      </c>
      <c r="B38" s="49">
        <f t="shared" si="19"/>
        <v>1255.9759999999999</v>
      </c>
      <c r="C38" s="50">
        <f>$G$38/12</f>
        <v>506.96416666666664</v>
      </c>
      <c r="D38" s="51">
        <f t="shared" si="20"/>
        <v>87.997500000000002</v>
      </c>
      <c r="E38" s="52">
        <f>SUM($B$38:$D$38)</f>
        <v>1850.9376666666665</v>
      </c>
      <c r="F38" s="50">
        <f t="shared" si="22"/>
        <v>18839.64</v>
      </c>
      <c r="G38" s="53">
        <v>6083.57</v>
      </c>
      <c r="H38" s="51">
        <f t="shared" si="21"/>
        <v>1055.97</v>
      </c>
      <c r="I38" s="50">
        <f>$I$36</f>
        <v>376.26</v>
      </c>
      <c r="J38" s="54">
        <f>SUM($F$38:$I$38)</f>
        <v>26355.439999999999</v>
      </c>
      <c r="K38" s="12"/>
      <c r="L38" s="50"/>
      <c r="M38" s="3"/>
    </row>
    <row r="39" spans="1:13" ht="14.1" customHeight="1" x14ac:dyDescent="0.2">
      <c r="A39" s="48" t="s">
        <v>179</v>
      </c>
      <c r="B39" s="49">
        <f t="shared" si="19"/>
        <v>1255.9759999999999</v>
      </c>
      <c r="C39" s="50">
        <f t="shared" ref="C39:C52" si="27">$G$38/12</f>
        <v>506.96416666666664</v>
      </c>
      <c r="D39" s="51">
        <f t="shared" si="20"/>
        <v>87.997500000000002</v>
      </c>
      <c r="E39" s="52">
        <f t="shared" ref="E39:E52" si="28">SUM($B$38:$D$38)</f>
        <v>1850.9376666666665</v>
      </c>
      <c r="F39" s="50">
        <f t="shared" si="22"/>
        <v>18839.64</v>
      </c>
      <c r="G39" s="53">
        <f>$G$38</f>
        <v>6083.57</v>
      </c>
      <c r="H39" s="51">
        <f t="shared" si="21"/>
        <v>1055.97</v>
      </c>
      <c r="I39" s="50">
        <f>$I$32</f>
        <v>564.38</v>
      </c>
      <c r="J39" s="54">
        <f>SUM($F$39:$I$39)</f>
        <v>26543.56</v>
      </c>
      <c r="K39" s="12"/>
      <c r="L39" s="50"/>
      <c r="M39" s="3"/>
    </row>
    <row r="40" spans="1:13" ht="14.1" customHeight="1" x14ac:dyDescent="0.2">
      <c r="A40" s="48" t="s">
        <v>180</v>
      </c>
      <c r="B40" s="49">
        <f t="shared" si="19"/>
        <v>1255.9759999999999</v>
      </c>
      <c r="C40" s="50">
        <f t="shared" si="27"/>
        <v>506.96416666666664</v>
      </c>
      <c r="D40" s="51">
        <f t="shared" si="20"/>
        <v>87.997500000000002</v>
      </c>
      <c r="E40" s="52">
        <f t="shared" si="28"/>
        <v>1850.9376666666665</v>
      </c>
      <c r="F40" s="50">
        <f t="shared" si="22"/>
        <v>18839.64</v>
      </c>
      <c r="G40" s="53">
        <f t="shared" ref="G40:G52" si="29">$G$38</f>
        <v>6083.57</v>
      </c>
      <c r="H40" s="51">
        <f t="shared" si="21"/>
        <v>1055.97</v>
      </c>
      <c r="I40" s="50">
        <f>$I$32</f>
        <v>564.38</v>
      </c>
      <c r="J40" s="54">
        <f>SUM($F$39:$I$39)</f>
        <v>26543.56</v>
      </c>
      <c r="K40" s="12"/>
      <c r="L40" s="50"/>
      <c r="M40" s="3"/>
    </row>
    <row r="41" spans="1:13" ht="14.1" customHeight="1" x14ac:dyDescent="0.2">
      <c r="A41" s="48" t="s">
        <v>181</v>
      </c>
      <c r="B41" s="49">
        <f t="shared" si="19"/>
        <v>1255.9759999999999</v>
      </c>
      <c r="C41" s="50">
        <f t="shared" si="27"/>
        <v>506.96416666666664</v>
      </c>
      <c r="D41" s="51">
        <f t="shared" si="20"/>
        <v>87.997500000000002</v>
      </c>
      <c r="E41" s="52">
        <f t="shared" si="28"/>
        <v>1850.9376666666665</v>
      </c>
      <c r="F41" s="50">
        <f t="shared" si="22"/>
        <v>18839.64</v>
      </c>
      <c r="G41" s="53">
        <f t="shared" si="29"/>
        <v>6083.57</v>
      </c>
      <c r="H41" s="51">
        <f t="shared" si="21"/>
        <v>1055.97</v>
      </c>
      <c r="I41" s="50">
        <f>$I$36</f>
        <v>376.26</v>
      </c>
      <c r="J41" s="54">
        <f>SUM($F$41:$I$41)</f>
        <v>26355.439999999999</v>
      </c>
      <c r="K41" s="12"/>
      <c r="L41" s="50"/>
      <c r="M41" s="3"/>
    </row>
    <row r="42" spans="1:13" ht="14.1" customHeight="1" x14ac:dyDescent="0.2">
      <c r="A42" s="48" t="s">
        <v>182</v>
      </c>
      <c r="B42" s="49">
        <f t="shared" si="19"/>
        <v>1255.9759999999999</v>
      </c>
      <c r="C42" s="50">
        <f t="shared" si="27"/>
        <v>506.96416666666664</v>
      </c>
      <c r="D42" s="51">
        <f t="shared" si="20"/>
        <v>87.997500000000002</v>
      </c>
      <c r="E42" s="52">
        <f t="shared" si="28"/>
        <v>1850.9376666666665</v>
      </c>
      <c r="F42" s="50">
        <f t="shared" si="22"/>
        <v>18839.64</v>
      </c>
      <c r="G42" s="53">
        <f t="shared" si="29"/>
        <v>6083.57</v>
      </c>
      <c r="H42" s="51">
        <f t="shared" si="21"/>
        <v>1055.97</v>
      </c>
      <c r="I42" s="50">
        <f>$I$36</f>
        <v>376.26</v>
      </c>
      <c r="J42" s="54">
        <f>SUM($F$41:$I$41)</f>
        <v>26355.439999999999</v>
      </c>
      <c r="K42" s="12"/>
      <c r="L42" s="50"/>
      <c r="M42" s="3"/>
    </row>
    <row r="43" spans="1:13" ht="14.1" customHeight="1" x14ac:dyDescent="0.2">
      <c r="A43" s="48" t="s">
        <v>183</v>
      </c>
      <c r="B43" s="49">
        <f t="shared" si="19"/>
        <v>1255.9759999999999</v>
      </c>
      <c r="C43" s="50">
        <f t="shared" si="27"/>
        <v>506.96416666666664</v>
      </c>
      <c r="D43" s="51">
        <f t="shared" si="20"/>
        <v>87.997500000000002</v>
      </c>
      <c r="E43" s="52">
        <f t="shared" si="28"/>
        <v>1850.9376666666665</v>
      </c>
      <c r="F43" s="50">
        <f t="shared" si="22"/>
        <v>18839.64</v>
      </c>
      <c r="G43" s="53">
        <f t="shared" si="29"/>
        <v>6083.57</v>
      </c>
      <c r="H43" s="51">
        <f t="shared" si="21"/>
        <v>1055.97</v>
      </c>
      <c r="I43" s="50">
        <f>$I$4</f>
        <v>282.2</v>
      </c>
      <c r="J43" s="54">
        <f>SUM($F$43:$I$43)</f>
        <v>26261.38</v>
      </c>
      <c r="K43" s="12"/>
      <c r="L43" s="50"/>
      <c r="M43" s="3"/>
    </row>
    <row r="44" spans="1:13" ht="14.1" customHeight="1" x14ac:dyDescent="0.2">
      <c r="A44" s="48" t="s">
        <v>184</v>
      </c>
      <c r="B44" s="49">
        <f t="shared" si="19"/>
        <v>1255.9759999999999</v>
      </c>
      <c r="C44" s="50">
        <f t="shared" si="27"/>
        <v>506.96416666666664</v>
      </c>
      <c r="D44" s="51">
        <f t="shared" si="20"/>
        <v>87.997500000000002</v>
      </c>
      <c r="E44" s="52">
        <f t="shared" si="28"/>
        <v>1850.9376666666665</v>
      </c>
      <c r="F44" s="50">
        <f t="shared" si="22"/>
        <v>18839.64</v>
      </c>
      <c r="G44" s="53">
        <f t="shared" si="29"/>
        <v>6083.57</v>
      </c>
      <c r="H44" s="51">
        <f t="shared" si="21"/>
        <v>1055.97</v>
      </c>
      <c r="I44" s="50">
        <f>$I$43</f>
        <v>282.2</v>
      </c>
      <c r="J44" s="54">
        <f t="shared" ref="J44:J45" si="30">SUM($F$43:$I$43)</f>
        <v>26261.38</v>
      </c>
      <c r="K44" s="12"/>
      <c r="L44" s="50"/>
      <c r="M44" s="3"/>
    </row>
    <row r="45" spans="1:13" ht="14.1" customHeight="1" x14ac:dyDescent="0.2">
      <c r="A45" s="48" t="s">
        <v>185</v>
      </c>
      <c r="B45" s="49">
        <f t="shared" si="19"/>
        <v>1255.9759999999999</v>
      </c>
      <c r="C45" s="50">
        <f t="shared" si="27"/>
        <v>506.96416666666664</v>
      </c>
      <c r="D45" s="51">
        <f t="shared" si="20"/>
        <v>87.997500000000002</v>
      </c>
      <c r="E45" s="52">
        <f t="shared" si="28"/>
        <v>1850.9376666666665</v>
      </c>
      <c r="F45" s="50">
        <f t="shared" si="22"/>
        <v>18839.64</v>
      </c>
      <c r="G45" s="53">
        <f t="shared" si="29"/>
        <v>6083.57</v>
      </c>
      <c r="H45" s="51">
        <f t="shared" si="21"/>
        <v>1055.97</v>
      </c>
      <c r="I45" s="50">
        <f>$I$43</f>
        <v>282.2</v>
      </c>
      <c r="J45" s="54">
        <f t="shared" si="30"/>
        <v>26261.38</v>
      </c>
      <c r="K45" s="12"/>
      <c r="L45" s="50"/>
      <c r="M45" s="3"/>
    </row>
    <row r="46" spans="1:13" ht="14.1" customHeight="1" x14ac:dyDescent="0.2">
      <c r="A46" s="48" t="s">
        <v>186</v>
      </c>
      <c r="B46" s="49">
        <f t="shared" si="19"/>
        <v>1255.9759999999999</v>
      </c>
      <c r="C46" s="50">
        <f t="shared" si="27"/>
        <v>506.96416666666664</v>
      </c>
      <c r="D46" s="51">
        <f t="shared" si="20"/>
        <v>87.997500000000002</v>
      </c>
      <c r="E46" s="52">
        <f t="shared" si="28"/>
        <v>1850.9376666666665</v>
      </c>
      <c r="F46" s="50">
        <f t="shared" si="22"/>
        <v>18839.64</v>
      </c>
      <c r="G46" s="53">
        <f t="shared" si="29"/>
        <v>6083.57</v>
      </c>
      <c r="H46" s="51">
        <f t="shared" si="21"/>
        <v>1055.97</v>
      </c>
      <c r="I46" s="50">
        <f>$I$36</f>
        <v>376.26</v>
      </c>
      <c r="J46" s="54">
        <f>SUM($F$41:$I$41)</f>
        <v>26355.439999999999</v>
      </c>
      <c r="K46" s="12"/>
      <c r="L46" s="50"/>
      <c r="M46" s="3"/>
    </row>
    <row r="47" spans="1:13" ht="14.1" customHeight="1" x14ac:dyDescent="0.2">
      <c r="A47" s="48" t="s">
        <v>187</v>
      </c>
      <c r="B47" s="49">
        <f t="shared" si="19"/>
        <v>1255.9759999999999</v>
      </c>
      <c r="C47" s="50">
        <f t="shared" si="27"/>
        <v>506.96416666666664</v>
      </c>
      <c r="D47" s="51">
        <f t="shared" si="20"/>
        <v>87.997500000000002</v>
      </c>
      <c r="E47" s="52">
        <f t="shared" si="28"/>
        <v>1850.9376666666665</v>
      </c>
      <c r="F47" s="50">
        <f t="shared" si="22"/>
        <v>18839.64</v>
      </c>
      <c r="G47" s="53">
        <f t="shared" si="29"/>
        <v>6083.57</v>
      </c>
      <c r="H47" s="51">
        <f t="shared" si="21"/>
        <v>1055.97</v>
      </c>
      <c r="I47" s="50">
        <f>$I$43</f>
        <v>282.2</v>
      </c>
      <c r="J47" s="54">
        <f>SUM($F$43:$I$43)</f>
        <v>26261.38</v>
      </c>
      <c r="K47" s="12"/>
      <c r="L47" s="50"/>
      <c r="M47" s="3"/>
    </row>
    <row r="48" spans="1:13" ht="14.1" customHeight="1" x14ac:dyDescent="0.2">
      <c r="A48" s="48" t="s">
        <v>188</v>
      </c>
      <c r="B48" s="49">
        <f t="shared" si="19"/>
        <v>1255.9759999999999</v>
      </c>
      <c r="C48" s="50">
        <f t="shared" si="27"/>
        <v>506.96416666666664</v>
      </c>
      <c r="D48" s="51">
        <f t="shared" si="20"/>
        <v>87.997500000000002</v>
      </c>
      <c r="E48" s="52">
        <f t="shared" si="28"/>
        <v>1850.9376666666665</v>
      </c>
      <c r="F48" s="50">
        <f t="shared" si="22"/>
        <v>18839.64</v>
      </c>
      <c r="G48" s="53">
        <f t="shared" si="29"/>
        <v>6083.57</v>
      </c>
      <c r="H48" s="51">
        <f>$D$4*12</f>
        <v>1055.97</v>
      </c>
      <c r="I48" s="50">
        <f>$I$36</f>
        <v>376.26</v>
      </c>
      <c r="J48" s="54">
        <f>SUM($F$41:$I$41)</f>
        <v>26355.439999999999</v>
      </c>
      <c r="K48" s="12"/>
      <c r="L48" s="50"/>
      <c r="M48" s="3"/>
    </row>
    <row r="49" spans="1:13" ht="14.1" customHeight="1" x14ac:dyDescent="0.2">
      <c r="A49" s="48" t="s">
        <v>189</v>
      </c>
      <c r="B49" s="49">
        <f t="shared" si="19"/>
        <v>1255.9759999999999</v>
      </c>
      <c r="C49" s="50">
        <f t="shared" si="27"/>
        <v>506.96416666666664</v>
      </c>
      <c r="D49" s="51">
        <f t="shared" si="20"/>
        <v>87.997500000000002</v>
      </c>
      <c r="E49" s="52">
        <f t="shared" si="28"/>
        <v>1850.9376666666665</v>
      </c>
      <c r="F49" s="50">
        <f t="shared" si="22"/>
        <v>18839.64</v>
      </c>
      <c r="G49" s="53">
        <f t="shared" si="29"/>
        <v>6083.57</v>
      </c>
      <c r="H49" s="51">
        <f t="shared" si="21"/>
        <v>1055.97</v>
      </c>
      <c r="I49" s="50">
        <f>$I$32</f>
        <v>564.38</v>
      </c>
      <c r="J49" s="54">
        <f>SUM($F$49:$I$49)</f>
        <v>26543.56</v>
      </c>
      <c r="K49" s="12"/>
      <c r="L49" s="50"/>
      <c r="M49" s="3"/>
    </row>
    <row r="50" spans="1:13" ht="14.1" customHeight="1" x14ac:dyDescent="0.2">
      <c r="A50" s="48" t="s">
        <v>190</v>
      </c>
      <c r="B50" s="49">
        <f t="shared" si="19"/>
        <v>1255.9759999999999</v>
      </c>
      <c r="C50" s="50">
        <f t="shared" si="27"/>
        <v>506.96416666666664</v>
      </c>
      <c r="D50" s="51">
        <f t="shared" si="20"/>
        <v>87.997500000000002</v>
      </c>
      <c r="E50" s="52">
        <f t="shared" si="28"/>
        <v>1850.9376666666665</v>
      </c>
      <c r="F50" s="50">
        <f t="shared" si="22"/>
        <v>18839.64</v>
      </c>
      <c r="G50" s="53">
        <f t="shared" si="29"/>
        <v>6083.57</v>
      </c>
      <c r="H50" s="51">
        <f t="shared" si="21"/>
        <v>1055.97</v>
      </c>
      <c r="I50" s="50">
        <f>$I$36</f>
        <v>376.26</v>
      </c>
      <c r="J50" s="54">
        <f>SUM($F$41:$I$41)</f>
        <v>26355.439999999999</v>
      </c>
      <c r="K50" s="12"/>
      <c r="L50" s="50"/>
      <c r="M50" s="3"/>
    </row>
    <row r="51" spans="1:13" ht="14.1" customHeight="1" x14ac:dyDescent="0.2">
      <c r="A51" s="48" t="s">
        <v>191</v>
      </c>
      <c r="B51" s="49">
        <f t="shared" si="19"/>
        <v>1255.9759999999999</v>
      </c>
      <c r="C51" s="50">
        <f t="shared" si="27"/>
        <v>506.96416666666664</v>
      </c>
      <c r="D51" s="51">
        <f t="shared" si="20"/>
        <v>87.997500000000002</v>
      </c>
      <c r="E51" s="52">
        <f t="shared" si="28"/>
        <v>1850.9376666666665</v>
      </c>
      <c r="F51" s="50">
        <f t="shared" si="22"/>
        <v>18839.64</v>
      </c>
      <c r="G51" s="53">
        <f t="shared" si="29"/>
        <v>6083.57</v>
      </c>
      <c r="H51" s="51">
        <f t="shared" si="21"/>
        <v>1055.97</v>
      </c>
      <c r="I51" s="50">
        <f>$I$43</f>
        <v>282.2</v>
      </c>
      <c r="J51" s="54">
        <f>SUM($F$43:$I$43)</f>
        <v>26261.38</v>
      </c>
      <c r="K51" s="12"/>
      <c r="L51" s="50"/>
      <c r="M51" s="3"/>
    </row>
    <row r="52" spans="1:13" ht="14.1" customHeight="1" x14ac:dyDescent="0.2">
      <c r="A52" s="48" t="s">
        <v>192</v>
      </c>
      <c r="B52" s="49">
        <f t="shared" si="19"/>
        <v>1255.9759999999999</v>
      </c>
      <c r="C52" s="50">
        <f t="shared" si="27"/>
        <v>506.96416666666664</v>
      </c>
      <c r="D52" s="51">
        <f t="shared" si="20"/>
        <v>87.997500000000002</v>
      </c>
      <c r="E52" s="52">
        <f t="shared" si="28"/>
        <v>1850.9376666666665</v>
      </c>
      <c r="F52" s="50">
        <f t="shared" si="22"/>
        <v>18839.64</v>
      </c>
      <c r="G52" s="53">
        <f t="shared" si="29"/>
        <v>6083.57</v>
      </c>
      <c r="H52" s="51">
        <f t="shared" si="21"/>
        <v>1055.97</v>
      </c>
      <c r="I52" s="50">
        <f>$I$43</f>
        <v>282.2</v>
      </c>
      <c r="J52" s="54">
        <f>SUM($F$43:$I$43)</f>
        <v>26261.38</v>
      </c>
      <c r="K52" s="12"/>
      <c r="L52" s="50"/>
      <c r="M52" s="3"/>
    </row>
    <row r="53" spans="1:13" ht="14.1" customHeight="1" x14ac:dyDescent="0.2">
      <c r="A53" s="48" t="s">
        <v>193</v>
      </c>
      <c r="B53" s="49">
        <f t="shared" si="19"/>
        <v>1255.9759999999999</v>
      </c>
      <c r="C53" s="50">
        <f>$G$34/12</f>
        <v>634.26249999999993</v>
      </c>
      <c r="D53" s="51">
        <f t="shared" si="20"/>
        <v>87.997500000000002</v>
      </c>
      <c r="E53" s="52">
        <f>SUM($B$53:$D$53)</f>
        <v>1978.2359999999999</v>
      </c>
      <c r="F53" s="50">
        <f t="shared" si="22"/>
        <v>18839.64</v>
      </c>
      <c r="G53" s="53">
        <f>$G$34</f>
        <v>7611.15</v>
      </c>
      <c r="H53" s="51">
        <f t="shared" si="21"/>
        <v>1055.97</v>
      </c>
      <c r="I53" s="50">
        <f>$I$36</f>
        <v>376.26</v>
      </c>
      <c r="J53" s="54">
        <f>SUM($F$36:$I$36)</f>
        <v>27883.02</v>
      </c>
      <c r="K53" s="12"/>
      <c r="L53" s="50"/>
      <c r="M53" s="3"/>
    </row>
    <row r="54" spans="1:13" ht="14.1" customHeight="1" x14ac:dyDescent="0.2">
      <c r="A54" s="48" t="s">
        <v>194</v>
      </c>
      <c r="B54" s="49">
        <f t="shared" si="19"/>
        <v>1255.9759999999999</v>
      </c>
      <c r="C54" s="50">
        <f>$G$34/12</f>
        <v>634.26249999999993</v>
      </c>
      <c r="D54" s="51">
        <f t="shared" si="20"/>
        <v>87.997500000000002</v>
      </c>
      <c r="E54" s="52">
        <f>SUM($B$53:$D$53)</f>
        <v>1978.2359999999999</v>
      </c>
      <c r="F54" s="50">
        <f t="shared" si="22"/>
        <v>18839.64</v>
      </c>
      <c r="G54" s="53">
        <f>$G$34</f>
        <v>7611.15</v>
      </c>
      <c r="H54" s="51">
        <f t="shared" si="21"/>
        <v>1055.97</v>
      </c>
      <c r="I54" s="50">
        <f>$I$43</f>
        <v>282.2</v>
      </c>
      <c r="J54" s="54">
        <f>SUM($F$54:$I$54)</f>
        <v>27788.960000000003</v>
      </c>
      <c r="K54" s="12"/>
      <c r="L54" s="50"/>
      <c r="M54" s="3"/>
    </row>
    <row r="55" spans="1:13" ht="14.1" customHeight="1" x14ac:dyDescent="0.2">
      <c r="A55" s="48" t="s">
        <v>195</v>
      </c>
      <c r="B55" s="49">
        <f t="shared" si="19"/>
        <v>1255.9759999999999</v>
      </c>
      <c r="C55" s="50">
        <f>$G$38/12</f>
        <v>506.96416666666664</v>
      </c>
      <c r="D55" s="51">
        <f t="shared" si="20"/>
        <v>87.997500000000002</v>
      </c>
      <c r="E55" s="52">
        <f>SUM($B$38:$D$38)</f>
        <v>1850.9376666666665</v>
      </c>
      <c r="F55" s="50">
        <f t="shared" si="22"/>
        <v>18839.64</v>
      </c>
      <c r="G55" s="53">
        <f>$G$38</f>
        <v>6083.57</v>
      </c>
      <c r="H55" s="51">
        <f t="shared" si="21"/>
        <v>1055.97</v>
      </c>
      <c r="I55" s="50" t="s">
        <v>196</v>
      </c>
      <c r="J55" s="54">
        <f>SUM($F$43:$I$43)</f>
        <v>26261.38</v>
      </c>
      <c r="K55" s="12"/>
      <c r="L55" s="50"/>
      <c r="M55" s="3"/>
    </row>
    <row r="56" spans="1:13" ht="14.1" customHeight="1" x14ac:dyDescent="0.2">
      <c r="A56" s="48"/>
      <c r="B56" s="56"/>
      <c r="C56" s="56"/>
      <c r="D56" s="57"/>
      <c r="E56" s="58"/>
      <c r="F56" s="50"/>
      <c r="G56" s="59"/>
      <c r="H56" s="57"/>
      <c r="I56" s="56"/>
      <c r="J56" s="60"/>
      <c r="K56" s="12"/>
      <c r="L56" s="56"/>
      <c r="M56" s="3"/>
    </row>
    <row r="57" spans="1:13" ht="14.1" customHeight="1" x14ac:dyDescent="0.2">
      <c r="A57" s="61" t="s">
        <v>138</v>
      </c>
      <c r="B57" s="60" t="s">
        <v>4</v>
      </c>
      <c r="C57" s="60" t="s">
        <v>139</v>
      </c>
      <c r="D57" s="60" t="s">
        <v>140</v>
      </c>
      <c r="E57" s="60" t="s">
        <v>63</v>
      </c>
      <c r="F57" s="60" t="s">
        <v>4</v>
      </c>
      <c r="G57" s="60" t="s">
        <v>139</v>
      </c>
      <c r="H57" s="60" t="s">
        <v>140</v>
      </c>
      <c r="I57" s="60" t="s">
        <v>141</v>
      </c>
      <c r="J57" s="60" t="s">
        <v>63</v>
      </c>
      <c r="K57" s="60" t="s">
        <v>142</v>
      </c>
      <c r="L57" s="60" t="s">
        <v>143</v>
      </c>
      <c r="M57" s="3"/>
    </row>
    <row r="58" spans="1:13" ht="14.1" customHeight="1" x14ac:dyDescent="0.2">
      <c r="A58" s="61" t="s">
        <v>197</v>
      </c>
      <c r="B58" s="60" t="s">
        <v>145</v>
      </c>
      <c r="C58" s="60" t="s">
        <v>145</v>
      </c>
      <c r="D58" s="60" t="s">
        <v>145</v>
      </c>
      <c r="E58" s="60" t="s">
        <v>145</v>
      </c>
      <c r="F58" s="60" t="s">
        <v>146</v>
      </c>
      <c r="G58" s="60" t="s">
        <v>146</v>
      </c>
      <c r="H58" s="60" t="s">
        <v>146</v>
      </c>
      <c r="I58" s="60" t="s">
        <v>146</v>
      </c>
      <c r="J58" s="60" t="s">
        <v>146</v>
      </c>
      <c r="K58" s="60">
        <f>K3</f>
        <v>2022</v>
      </c>
      <c r="L58" s="60" t="s">
        <v>147</v>
      </c>
      <c r="M58" s="3"/>
    </row>
    <row r="59" spans="1:13" ht="14.1" customHeight="1" x14ac:dyDescent="0.2">
      <c r="A59" s="48" t="s">
        <v>198</v>
      </c>
      <c r="B59" s="49">
        <f>$F$59/15</f>
        <v>1098.7133333333334</v>
      </c>
      <c r="C59" s="50">
        <f>$G$59/12</f>
        <v>345.50916666666666</v>
      </c>
      <c r="D59" s="51">
        <f>$H$4/12</f>
        <v>87.997500000000002</v>
      </c>
      <c r="E59" s="52">
        <f>SUM($B$59:$D$59)</f>
        <v>1532.22</v>
      </c>
      <c r="F59" s="50">
        <v>16480.7</v>
      </c>
      <c r="G59" s="53">
        <v>4146.1099999999997</v>
      </c>
      <c r="H59" s="51">
        <f>$D$4*12</f>
        <v>1055.97</v>
      </c>
      <c r="I59" s="50">
        <f>$I$32</f>
        <v>564.38</v>
      </c>
      <c r="J59" s="54">
        <f>SUM($F$59:$I$59)</f>
        <v>22247.160000000003</v>
      </c>
      <c r="K59" s="63">
        <v>28.49</v>
      </c>
      <c r="L59" s="50">
        <v>0</v>
      </c>
      <c r="M59" s="3"/>
    </row>
    <row r="60" spans="1:13" ht="14.1" customHeight="1" x14ac:dyDescent="0.2">
      <c r="A60" s="48" t="s">
        <v>199</v>
      </c>
      <c r="B60" s="49">
        <f t="shared" ref="B60:B75" si="31">$F$59/15</f>
        <v>1098.7133333333334</v>
      </c>
      <c r="C60" s="50">
        <f t="shared" ref="C60:C75" si="32">$G$59/12</f>
        <v>345.50916666666666</v>
      </c>
      <c r="D60" s="51">
        <f t="shared" ref="D60:D75" si="33">$H$4/12</f>
        <v>87.997500000000002</v>
      </c>
      <c r="E60" s="52">
        <f t="shared" ref="E60:E75" si="34">SUM($B$59:$D$59)</f>
        <v>1532.22</v>
      </c>
      <c r="F60" s="50">
        <f>$F$59</f>
        <v>16480.7</v>
      </c>
      <c r="G60" s="53">
        <f>$G$59</f>
        <v>4146.1099999999997</v>
      </c>
      <c r="H60" s="51">
        <f t="shared" ref="H60:H75" si="35">$D$4*12</f>
        <v>1055.97</v>
      </c>
      <c r="I60" s="50">
        <f>$I$32</f>
        <v>564.38</v>
      </c>
      <c r="J60" s="54">
        <f>SUM($F$59:$I$59)</f>
        <v>22247.160000000003</v>
      </c>
      <c r="K60" s="64" t="s">
        <v>142</v>
      </c>
      <c r="L60" s="64" t="s">
        <v>143</v>
      </c>
      <c r="M60" s="3"/>
    </row>
    <row r="61" spans="1:13" ht="14.1" customHeight="1" x14ac:dyDescent="0.2">
      <c r="A61" s="48" t="s">
        <v>200</v>
      </c>
      <c r="B61" s="49">
        <f t="shared" si="31"/>
        <v>1098.7133333333334</v>
      </c>
      <c r="C61" s="50">
        <f t="shared" si="32"/>
        <v>345.50916666666666</v>
      </c>
      <c r="D61" s="51">
        <f t="shared" si="33"/>
        <v>87.997500000000002</v>
      </c>
      <c r="E61" s="52">
        <f t="shared" si="34"/>
        <v>1532.22</v>
      </c>
      <c r="F61" s="50">
        <f t="shared" ref="F61:F75" si="36">$F$59</f>
        <v>16480.7</v>
      </c>
      <c r="G61" s="53">
        <f t="shared" ref="G61:G75" si="37">$G$59</f>
        <v>4146.1099999999997</v>
      </c>
      <c r="H61" s="51">
        <f t="shared" si="35"/>
        <v>1055.97</v>
      </c>
      <c r="I61" s="50">
        <f>$I$32</f>
        <v>564.38</v>
      </c>
      <c r="J61" s="54">
        <f>SUM($F$59:$I$59)</f>
        <v>22247.160000000003</v>
      </c>
      <c r="K61" s="64">
        <f>K3</f>
        <v>2022</v>
      </c>
      <c r="L61" s="64" t="s">
        <v>147</v>
      </c>
      <c r="M61" s="3"/>
    </row>
    <row r="62" spans="1:13" ht="14.1" customHeight="1" x14ac:dyDescent="0.2">
      <c r="A62" s="48" t="s">
        <v>201</v>
      </c>
      <c r="B62" s="49">
        <f t="shared" si="31"/>
        <v>1098.7133333333334</v>
      </c>
      <c r="C62" s="50">
        <f t="shared" si="32"/>
        <v>345.50916666666666</v>
      </c>
      <c r="D62" s="51">
        <f t="shared" si="33"/>
        <v>87.997500000000002</v>
      </c>
      <c r="E62" s="52">
        <f t="shared" si="34"/>
        <v>1532.22</v>
      </c>
      <c r="F62" s="50">
        <f t="shared" si="36"/>
        <v>16480.7</v>
      </c>
      <c r="G62" s="53">
        <f t="shared" si="37"/>
        <v>4146.1099999999997</v>
      </c>
      <c r="H62" s="51">
        <f t="shared" si="35"/>
        <v>1055.97</v>
      </c>
      <c r="I62" s="50">
        <f>$I$17</f>
        <v>376.26</v>
      </c>
      <c r="J62" s="54">
        <f>SUM($F$62:$I$62)</f>
        <v>22059.040000000001</v>
      </c>
      <c r="K62" s="65">
        <v>19.03</v>
      </c>
      <c r="L62" s="50">
        <v>0</v>
      </c>
      <c r="M62" s="3"/>
    </row>
    <row r="63" spans="1:13" ht="14.1" customHeight="1" x14ac:dyDescent="0.2">
      <c r="A63" s="48" t="s">
        <v>202</v>
      </c>
      <c r="B63" s="49">
        <f t="shared" si="31"/>
        <v>1098.7133333333334</v>
      </c>
      <c r="C63" s="50">
        <f t="shared" si="32"/>
        <v>345.50916666666666</v>
      </c>
      <c r="D63" s="51">
        <f t="shared" si="33"/>
        <v>87.997500000000002</v>
      </c>
      <c r="E63" s="52">
        <f t="shared" si="34"/>
        <v>1532.22</v>
      </c>
      <c r="F63" s="50">
        <f t="shared" si="36"/>
        <v>16480.7</v>
      </c>
      <c r="G63" s="53">
        <f t="shared" si="37"/>
        <v>4146.1099999999997</v>
      </c>
      <c r="H63" s="51">
        <f t="shared" si="35"/>
        <v>1055.97</v>
      </c>
      <c r="I63" s="50">
        <f>$I$62</f>
        <v>376.26</v>
      </c>
      <c r="J63" s="54">
        <f>SUM($F$62:$I$62)</f>
        <v>22059.040000000001</v>
      </c>
      <c r="K63" s="12"/>
      <c r="L63" s="50"/>
      <c r="M63" s="3"/>
    </row>
    <row r="64" spans="1:13" ht="14.1" customHeight="1" x14ac:dyDescent="0.2">
      <c r="A64" s="48" t="s">
        <v>203</v>
      </c>
      <c r="B64" s="49">
        <f t="shared" si="31"/>
        <v>1098.7133333333334</v>
      </c>
      <c r="C64" s="50">
        <f t="shared" si="32"/>
        <v>345.50916666666666</v>
      </c>
      <c r="D64" s="51">
        <f t="shared" si="33"/>
        <v>87.997500000000002</v>
      </c>
      <c r="E64" s="52">
        <f t="shared" si="34"/>
        <v>1532.22</v>
      </c>
      <c r="F64" s="50">
        <f t="shared" si="36"/>
        <v>16480.7</v>
      </c>
      <c r="G64" s="53">
        <f t="shared" si="37"/>
        <v>4146.1099999999997</v>
      </c>
      <c r="H64" s="51">
        <f t="shared" si="35"/>
        <v>1055.97</v>
      </c>
      <c r="I64" s="50">
        <f>$I$62</f>
        <v>376.26</v>
      </c>
      <c r="J64" s="54">
        <f>SUM($F$62:$I$62)</f>
        <v>22059.040000000001</v>
      </c>
      <c r="K64" s="12"/>
      <c r="L64" s="50"/>
      <c r="M64" s="3"/>
    </row>
    <row r="65" spans="1:13" ht="14.1" customHeight="1" x14ac:dyDescent="0.2">
      <c r="A65" s="48" t="s">
        <v>204</v>
      </c>
      <c r="B65" s="49">
        <f t="shared" si="31"/>
        <v>1098.7133333333334</v>
      </c>
      <c r="C65" s="50">
        <f t="shared" si="32"/>
        <v>345.50916666666666</v>
      </c>
      <c r="D65" s="51">
        <f t="shared" si="33"/>
        <v>87.997500000000002</v>
      </c>
      <c r="E65" s="52">
        <f t="shared" si="34"/>
        <v>1532.22</v>
      </c>
      <c r="F65" s="50">
        <f t="shared" si="36"/>
        <v>16480.7</v>
      </c>
      <c r="G65" s="53">
        <f t="shared" si="37"/>
        <v>4146.1099999999997</v>
      </c>
      <c r="H65" s="51">
        <f t="shared" si="35"/>
        <v>1055.97</v>
      </c>
      <c r="I65" s="50">
        <f>$I$32</f>
        <v>564.38</v>
      </c>
      <c r="J65" s="54">
        <f>SUM($F$59:$I$59)</f>
        <v>22247.160000000003</v>
      </c>
      <c r="K65" s="12"/>
      <c r="L65" s="50"/>
      <c r="M65" s="3"/>
    </row>
    <row r="66" spans="1:13" ht="14.1" customHeight="1" x14ac:dyDescent="0.2">
      <c r="A66" s="48" t="s">
        <v>205</v>
      </c>
      <c r="B66" s="49">
        <f t="shared" si="31"/>
        <v>1098.7133333333334</v>
      </c>
      <c r="C66" s="50">
        <f t="shared" si="32"/>
        <v>345.50916666666666</v>
      </c>
      <c r="D66" s="51">
        <f t="shared" si="33"/>
        <v>87.997500000000002</v>
      </c>
      <c r="E66" s="52">
        <f t="shared" si="34"/>
        <v>1532.22</v>
      </c>
      <c r="F66" s="50">
        <f t="shared" si="36"/>
        <v>16480.7</v>
      </c>
      <c r="G66" s="53">
        <f t="shared" si="37"/>
        <v>4146.1099999999997</v>
      </c>
      <c r="H66" s="51">
        <f t="shared" si="35"/>
        <v>1055.97</v>
      </c>
      <c r="I66" s="50">
        <f>$I$62</f>
        <v>376.26</v>
      </c>
      <c r="J66" s="54">
        <f>SUM($F$62:$I$62)</f>
        <v>22059.040000000001</v>
      </c>
      <c r="K66" s="12"/>
      <c r="L66" s="50"/>
      <c r="M66" s="3"/>
    </row>
    <row r="67" spans="1:13" ht="14.1" customHeight="1" x14ac:dyDescent="0.2">
      <c r="A67" s="48" t="s">
        <v>206</v>
      </c>
      <c r="B67" s="49">
        <f t="shared" si="31"/>
        <v>1098.7133333333334</v>
      </c>
      <c r="C67" s="50">
        <f t="shared" si="32"/>
        <v>345.50916666666666</v>
      </c>
      <c r="D67" s="51">
        <f t="shared" si="33"/>
        <v>87.997500000000002</v>
      </c>
      <c r="E67" s="52">
        <f t="shared" si="34"/>
        <v>1532.22</v>
      </c>
      <c r="F67" s="50">
        <f t="shared" si="36"/>
        <v>16480.7</v>
      </c>
      <c r="G67" s="53">
        <f t="shared" si="37"/>
        <v>4146.1099999999997</v>
      </c>
      <c r="H67" s="51">
        <f t="shared" si="35"/>
        <v>1055.97</v>
      </c>
      <c r="I67" s="50">
        <f>$I$32</f>
        <v>564.38</v>
      </c>
      <c r="J67" s="54">
        <f>SUM($F$59:$I$59)</f>
        <v>22247.160000000003</v>
      </c>
      <c r="K67" s="12"/>
      <c r="L67" s="50"/>
      <c r="M67" s="3"/>
    </row>
    <row r="68" spans="1:13" ht="14.1" customHeight="1" x14ac:dyDescent="0.2">
      <c r="A68" s="48" t="s">
        <v>207</v>
      </c>
      <c r="B68" s="49">
        <f t="shared" si="31"/>
        <v>1098.7133333333334</v>
      </c>
      <c r="C68" s="50">
        <f t="shared" si="32"/>
        <v>345.50916666666666</v>
      </c>
      <c r="D68" s="51">
        <f t="shared" si="33"/>
        <v>87.997500000000002</v>
      </c>
      <c r="E68" s="52">
        <f t="shared" si="34"/>
        <v>1532.22</v>
      </c>
      <c r="F68" s="50">
        <f t="shared" si="36"/>
        <v>16480.7</v>
      </c>
      <c r="G68" s="53">
        <f t="shared" si="37"/>
        <v>4146.1099999999997</v>
      </c>
      <c r="H68" s="51">
        <f t="shared" si="35"/>
        <v>1055.97</v>
      </c>
      <c r="I68" s="50">
        <f>$I$62</f>
        <v>376.26</v>
      </c>
      <c r="J68" s="54">
        <f>SUM($F$62:$I$62)</f>
        <v>22059.040000000001</v>
      </c>
      <c r="K68" s="12"/>
      <c r="L68" s="50"/>
      <c r="M68" s="3"/>
    </row>
    <row r="69" spans="1:13" ht="14.1" customHeight="1" x14ac:dyDescent="0.2">
      <c r="A69" s="48" t="s">
        <v>208</v>
      </c>
      <c r="B69" s="49">
        <f t="shared" si="31"/>
        <v>1098.7133333333334</v>
      </c>
      <c r="C69" s="50">
        <f t="shared" si="32"/>
        <v>345.50916666666666</v>
      </c>
      <c r="D69" s="51">
        <f t="shared" si="33"/>
        <v>87.997500000000002</v>
      </c>
      <c r="E69" s="52">
        <f t="shared" si="34"/>
        <v>1532.22</v>
      </c>
      <c r="F69" s="50">
        <f t="shared" si="36"/>
        <v>16480.7</v>
      </c>
      <c r="G69" s="53">
        <f t="shared" si="37"/>
        <v>4146.1099999999997</v>
      </c>
      <c r="H69" s="51">
        <f t="shared" si="35"/>
        <v>1055.97</v>
      </c>
      <c r="I69" s="50">
        <f>$I$62</f>
        <v>376.26</v>
      </c>
      <c r="J69" s="54">
        <f>SUM($F$62:$I$62)</f>
        <v>22059.040000000001</v>
      </c>
      <c r="K69" s="12"/>
      <c r="L69" s="50"/>
      <c r="M69" s="3"/>
    </row>
    <row r="70" spans="1:13" ht="14.1" customHeight="1" x14ac:dyDescent="0.2">
      <c r="A70" s="48" t="s">
        <v>209</v>
      </c>
      <c r="B70" s="49">
        <f t="shared" si="31"/>
        <v>1098.7133333333334</v>
      </c>
      <c r="C70" s="50">
        <f t="shared" si="32"/>
        <v>345.50916666666666</v>
      </c>
      <c r="D70" s="51">
        <f t="shared" si="33"/>
        <v>87.997500000000002</v>
      </c>
      <c r="E70" s="52">
        <f t="shared" si="34"/>
        <v>1532.22</v>
      </c>
      <c r="F70" s="50">
        <f t="shared" si="36"/>
        <v>16480.7</v>
      </c>
      <c r="G70" s="53">
        <f t="shared" si="37"/>
        <v>4146.1099999999997</v>
      </c>
      <c r="H70" s="51">
        <f t="shared" si="35"/>
        <v>1055.97</v>
      </c>
      <c r="I70" s="50">
        <f>$I$32</f>
        <v>564.38</v>
      </c>
      <c r="J70" s="54">
        <f>SUM($F$59:$I$59)</f>
        <v>22247.160000000003</v>
      </c>
      <c r="K70" s="12"/>
      <c r="L70" s="50"/>
      <c r="M70" s="3"/>
    </row>
    <row r="71" spans="1:13" ht="14.1" customHeight="1" x14ac:dyDescent="0.2">
      <c r="A71" s="48" t="s">
        <v>210</v>
      </c>
      <c r="B71" s="49">
        <f t="shared" si="31"/>
        <v>1098.7133333333334</v>
      </c>
      <c r="C71" s="50">
        <f t="shared" si="32"/>
        <v>345.50916666666666</v>
      </c>
      <c r="D71" s="51">
        <f t="shared" si="33"/>
        <v>87.997500000000002</v>
      </c>
      <c r="E71" s="52">
        <f t="shared" si="34"/>
        <v>1532.22</v>
      </c>
      <c r="F71" s="50">
        <f t="shared" si="36"/>
        <v>16480.7</v>
      </c>
      <c r="G71" s="53">
        <f t="shared" si="37"/>
        <v>4146.1099999999997</v>
      </c>
      <c r="H71" s="51">
        <f t="shared" si="35"/>
        <v>1055.97</v>
      </c>
      <c r="I71" s="50">
        <f>$I$32</f>
        <v>564.38</v>
      </c>
      <c r="J71" s="54">
        <f>SUM($F$59:$I$59)</f>
        <v>22247.160000000003</v>
      </c>
      <c r="K71" s="12"/>
      <c r="L71" s="50"/>
      <c r="M71" s="3"/>
    </row>
    <row r="72" spans="1:13" ht="14.1" customHeight="1" x14ac:dyDescent="0.2">
      <c r="A72" s="48" t="s">
        <v>211</v>
      </c>
      <c r="B72" s="49">
        <f t="shared" si="31"/>
        <v>1098.7133333333334</v>
      </c>
      <c r="C72" s="50">
        <f t="shared" si="32"/>
        <v>345.50916666666666</v>
      </c>
      <c r="D72" s="51">
        <f t="shared" si="33"/>
        <v>87.997500000000002</v>
      </c>
      <c r="E72" s="52">
        <f t="shared" si="34"/>
        <v>1532.22</v>
      </c>
      <c r="F72" s="50">
        <f t="shared" si="36"/>
        <v>16480.7</v>
      </c>
      <c r="G72" s="53">
        <f t="shared" si="37"/>
        <v>4146.1099999999997</v>
      </c>
      <c r="H72" s="51">
        <f t="shared" si="35"/>
        <v>1055.97</v>
      </c>
      <c r="I72" s="50">
        <f>$I$62</f>
        <v>376.26</v>
      </c>
      <c r="J72" s="54">
        <f>SUM($F$62:$I$62)</f>
        <v>22059.040000000001</v>
      </c>
      <c r="K72" s="12"/>
      <c r="L72" s="50"/>
      <c r="M72" s="3"/>
    </row>
    <row r="73" spans="1:13" ht="14.1" customHeight="1" x14ac:dyDescent="0.2">
      <c r="A73" s="48" t="s">
        <v>212</v>
      </c>
      <c r="B73" s="49">
        <f t="shared" si="31"/>
        <v>1098.7133333333334</v>
      </c>
      <c r="C73" s="50">
        <f t="shared" si="32"/>
        <v>345.50916666666666</v>
      </c>
      <c r="D73" s="51">
        <f t="shared" si="33"/>
        <v>87.997500000000002</v>
      </c>
      <c r="E73" s="52">
        <f t="shared" si="34"/>
        <v>1532.22</v>
      </c>
      <c r="F73" s="50">
        <f t="shared" si="36"/>
        <v>16480.7</v>
      </c>
      <c r="G73" s="53">
        <f t="shared" si="37"/>
        <v>4146.1099999999997</v>
      </c>
      <c r="H73" s="51">
        <f t="shared" si="35"/>
        <v>1055.97</v>
      </c>
      <c r="I73" s="50">
        <f>$I$32</f>
        <v>564.38</v>
      </c>
      <c r="J73" s="54">
        <f>SUM($F$59:$I$59)</f>
        <v>22247.160000000003</v>
      </c>
      <c r="K73" s="12"/>
      <c r="L73" s="50"/>
      <c r="M73" s="3"/>
    </row>
    <row r="74" spans="1:13" ht="14.1" customHeight="1" x14ac:dyDescent="0.2">
      <c r="A74" s="48" t="s">
        <v>213</v>
      </c>
      <c r="B74" s="49">
        <f t="shared" si="31"/>
        <v>1098.7133333333334</v>
      </c>
      <c r="C74" s="50">
        <f t="shared" si="32"/>
        <v>345.50916666666666</v>
      </c>
      <c r="D74" s="51">
        <f t="shared" si="33"/>
        <v>87.997500000000002</v>
      </c>
      <c r="E74" s="52">
        <f t="shared" si="34"/>
        <v>1532.22</v>
      </c>
      <c r="F74" s="50">
        <f t="shared" si="36"/>
        <v>16480.7</v>
      </c>
      <c r="G74" s="53">
        <f t="shared" si="37"/>
        <v>4146.1099999999997</v>
      </c>
      <c r="H74" s="51">
        <f t="shared" si="35"/>
        <v>1055.97</v>
      </c>
      <c r="I74" s="50">
        <f>$I$4</f>
        <v>282.2</v>
      </c>
      <c r="J74" s="54">
        <f>SUM($F$74:$I$74)</f>
        <v>21964.980000000003</v>
      </c>
      <c r="K74" s="12"/>
      <c r="L74" s="50"/>
      <c r="M74" s="3"/>
    </row>
    <row r="75" spans="1:13" ht="14.1" customHeight="1" x14ac:dyDescent="0.2">
      <c r="A75" s="48" t="s">
        <v>214</v>
      </c>
      <c r="B75" s="49">
        <f t="shared" si="31"/>
        <v>1098.7133333333334</v>
      </c>
      <c r="C75" s="50">
        <f t="shared" si="32"/>
        <v>345.50916666666666</v>
      </c>
      <c r="D75" s="51">
        <f t="shared" si="33"/>
        <v>87.997500000000002</v>
      </c>
      <c r="E75" s="52">
        <f t="shared" si="34"/>
        <v>1532.22</v>
      </c>
      <c r="F75" s="50">
        <f t="shared" si="36"/>
        <v>16480.7</v>
      </c>
      <c r="G75" s="53">
        <f t="shared" si="37"/>
        <v>4146.1099999999997</v>
      </c>
      <c r="H75" s="51">
        <f t="shared" si="35"/>
        <v>1055.97</v>
      </c>
      <c r="I75" s="50">
        <f>$I$74</f>
        <v>282.2</v>
      </c>
      <c r="J75" s="54">
        <f>SUM($F$74:$I$74)</f>
        <v>21964.980000000003</v>
      </c>
      <c r="K75" s="12"/>
      <c r="L75" s="50"/>
      <c r="M75" s="3"/>
    </row>
    <row r="76" spans="1:13" ht="14.1" customHeight="1" x14ac:dyDescent="0.2">
      <c r="A76" s="48"/>
      <c r="B76" s="56"/>
      <c r="C76" s="56"/>
      <c r="D76" s="57"/>
      <c r="E76" s="58"/>
      <c r="F76" s="50"/>
      <c r="G76" s="66"/>
      <c r="H76" s="57"/>
      <c r="I76" s="56"/>
      <c r="J76" s="60"/>
      <c r="K76" s="12"/>
      <c r="L76" s="50"/>
      <c r="M76" s="3"/>
    </row>
    <row r="77" spans="1:13" ht="14.1" customHeight="1" x14ac:dyDescent="0.2">
      <c r="A77" s="61" t="s">
        <v>138</v>
      </c>
      <c r="B77" s="60" t="s">
        <v>4</v>
      </c>
      <c r="C77" s="60" t="s">
        <v>139</v>
      </c>
      <c r="D77" s="60" t="s">
        <v>140</v>
      </c>
      <c r="E77" s="60" t="s">
        <v>63</v>
      </c>
      <c r="F77" s="60" t="s">
        <v>4</v>
      </c>
      <c r="G77" s="60" t="s">
        <v>139</v>
      </c>
      <c r="H77" s="60" t="s">
        <v>140</v>
      </c>
      <c r="I77" s="60" t="s">
        <v>141</v>
      </c>
      <c r="J77" s="60" t="s">
        <v>63</v>
      </c>
      <c r="K77" s="60" t="s">
        <v>142</v>
      </c>
      <c r="L77" s="60" t="s">
        <v>143</v>
      </c>
      <c r="M77" s="3"/>
    </row>
    <row r="78" spans="1:13" ht="14.1" customHeight="1" x14ac:dyDescent="0.2">
      <c r="A78" s="61" t="s">
        <v>215</v>
      </c>
      <c r="B78" s="60" t="s">
        <v>145</v>
      </c>
      <c r="C78" s="60" t="s">
        <v>145</v>
      </c>
      <c r="D78" s="60" t="s">
        <v>145</v>
      </c>
      <c r="E78" s="60" t="s">
        <v>145</v>
      </c>
      <c r="F78" s="60" t="s">
        <v>146</v>
      </c>
      <c r="G78" s="60" t="s">
        <v>146</v>
      </c>
      <c r="H78" s="60" t="s">
        <v>146</v>
      </c>
      <c r="I78" s="60" t="s">
        <v>146</v>
      </c>
      <c r="J78" s="60" t="s">
        <v>146</v>
      </c>
      <c r="K78" s="60">
        <f>K3</f>
        <v>2022</v>
      </c>
      <c r="L78" s="60" t="s">
        <v>147</v>
      </c>
      <c r="M78" s="3"/>
    </row>
    <row r="79" spans="1:13" ht="14.1" customHeight="1" x14ac:dyDescent="0.2">
      <c r="A79" s="67" t="s">
        <v>216</v>
      </c>
      <c r="B79" s="49">
        <f>$F$79/15</f>
        <v>1038.8906666666667</v>
      </c>
      <c r="C79" s="50">
        <f>G79/12</f>
        <v>304.06833333333333</v>
      </c>
      <c r="D79" s="51">
        <f>$H$4/12</f>
        <v>87.997500000000002</v>
      </c>
      <c r="E79" s="52">
        <f>SUM($B$79:$D$79)</f>
        <v>1430.9565</v>
      </c>
      <c r="F79" s="50">
        <v>15583.36</v>
      </c>
      <c r="G79" s="53">
        <v>3648.82</v>
      </c>
      <c r="H79" s="51">
        <f>$D$4*12</f>
        <v>1055.97</v>
      </c>
      <c r="I79" s="50">
        <f>$I$32</f>
        <v>564.38</v>
      </c>
      <c r="J79" s="54">
        <f>SUM($F$79:$I$79)</f>
        <v>20852.530000000002</v>
      </c>
      <c r="K79" s="68">
        <v>14.3</v>
      </c>
      <c r="L79" s="50">
        <v>0</v>
      </c>
      <c r="M79" s="3"/>
    </row>
    <row r="80" spans="1:13" ht="14.1" customHeight="1" x14ac:dyDescent="0.2">
      <c r="A80" s="48" t="s">
        <v>217</v>
      </c>
      <c r="B80" s="49">
        <f t="shared" ref="B80:B81" si="38">$F$79/15</f>
        <v>1038.8906666666667</v>
      </c>
      <c r="C80" s="50">
        <f>$G$80/12</f>
        <v>213.04833333333332</v>
      </c>
      <c r="D80" s="51">
        <f t="shared" ref="D80:D81" si="39">$H$4/12</f>
        <v>87.997500000000002</v>
      </c>
      <c r="E80" s="52">
        <f>SUM($B$80:$D$80)</f>
        <v>1339.9365</v>
      </c>
      <c r="F80" s="50">
        <f>$F$79</f>
        <v>15583.36</v>
      </c>
      <c r="G80" s="53">
        <v>2556.58</v>
      </c>
      <c r="H80" s="51">
        <f t="shared" ref="H80:H81" si="40">$D$4*12</f>
        <v>1055.97</v>
      </c>
      <c r="I80" s="50">
        <f>$I$32</f>
        <v>564.38</v>
      </c>
      <c r="J80" s="54">
        <f>SUM($F$80:$I$80)</f>
        <v>19760.290000000005</v>
      </c>
      <c r="K80" s="12"/>
      <c r="L80" s="50"/>
      <c r="M80" s="3"/>
    </row>
    <row r="81" spans="1:13" ht="14.1" customHeight="1" x14ac:dyDescent="0.2">
      <c r="A81" s="48" t="s">
        <v>218</v>
      </c>
      <c r="B81" s="49">
        <f t="shared" si="38"/>
        <v>1038.8906666666667</v>
      </c>
      <c r="C81" s="50">
        <f>$G$80/12</f>
        <v>213.04833333333332</v>
      </c>
      <c r="D81" s="51">
        <f t="shared" si="39"/>
        <v>87.997500000000002</v>
      </c>
      <c r="E81" s="52">
        <f>SUM($B$80:$D$80)</f>
        <v>1339.9365</v>
      </c>
      <c r="F81" s="50">
        <f>$F$79</f>
        <v>15583.36</v>
      </c>
      <c r="G81" s="53">
        <f>$G$80</f>
        <v>2556.58</v>
      </c>
      <c r="H81" s="51">
        <f t="shared" si="40"/>
        <v>1055.97</v>
      </c>
      <c r="I81" s="50">
        <f>$I$32</f>
        <v>564.38</v>
      </c>
      <c r="J81" s="54">
        <f>SUM($F$80:$I$80)</f>
        <v>19760.290000000005</v>
      </c>
      <c r="K81" s="12"/>
      <c r="L81" s="50"/>
      <c r="M81" s="3"/>
    </row>
    <row r="82" spans="1:13" ht="14.1" customHeight="1" thickBot="1" x14ac:dyDescent="0.25">
      <c r="A82" s="69"/>
      <c r="B82" s="57"/>
      <c r="C82" s="12"/>
      <c r="D82" s="57"/>
      <c r="E82" s="58"/>
      <c r="F82" s="57"/>
      <c r="G82" s="70"/>
      <c r="H82" s="57"/>
      <c r="I82" s="57"/>
      <c r="J82" s="64"/>
      <c r="K82" s="12"/>
      <c r="L82" s="50"/>
      <c r="M82" s="3"/>
    </row>
    <row r="83" spans="1:13" ht="14.1" customHeight="1" thickBot="1" x14ac:dyDescent="0.25">
      <c r="A83" s="71" t="s">
        <v>219</v>
      </c>
      <c r="B83" s="72">
        <v>0</v>
      </c>
      <c r="C83" s="73"/>
      <c r="D83" s="57"/>
      <c r="E83" s="58"/>
      <c r="F83" s="57"/>
      <c r="G83" s="70"/>
      <c r="H83" s="57"/>
      <c r="I83" s="57"/>
      <c r="J83" s="64"/>
      <c r="K83" s="12"/>
      <c r="L83" s="57"/>
      <c r="M83" s="3"/>
    </row>
    <row r="84" spans="1:13" ht="14.1" customHeight="1" x14ac:dyDescent="0.2">
      <c r="A84" s="74" t="s">
        <v>220</v>
      </c>
      <c r="B84" s="47" t="s">
        <v>221</v>
      </c>
      <c r="C84" s="75" t="s">
        <v>222</v>
      </c>
      <c r="D84" s="57"/>
      <c r="E84" s="76" t="s">
        <v>223</v>
      </c>
      <c r="F84" s="77" t="s">
        <v>224</v>
      </c>
      <c r="G84" s="77"/>
      <c r="H84" s="77"/>
      <c r="I84" s="77"/>
      <c r="J84" s="78"/>
      <c r="K84" s="79"/>
      <c r="L84" s="57"/>
      <c r="M84" s="3"/>
    </row>
    <row r="85" spans="1:13" ht="14.1" customHeight="1" thickBot="1" x14ac:dyDescent="0.25">
      <c r="A85" s="80" t="s">
        <v>225</v>
      </c>
      <c r="B85" s="81">
        <v>521</v>
      </c>
      <c r="C85" s="82">
        <f>$B$85*12</f>
        <v>6252</v>
      </c>
      <c r="D85" s="57"/>
      <c r="E85" s="83" t="s">
        <v>226</v>
      </c>
      <c r="F85" s="84" t="s">
        <v>227</v>
      </c>
      <c r="G85" s="84"/>
      <c r="H85" s="84"/>
      <c r="I85" s="84"/>
      <c r="J85" s="85"/>
      <c r="K85" s="86"/>
      <c r="L85" s="57"/>
      <c r="M85" s="3"/>
    </row>
    <row r="86" spans="1:13" ht="14.1" customHeight="1" thickBot="1" x14ac:dyDescent="0.25">
      <c r="A86" s="87" t="s">
        <v>228</v>
      </c>
      <c r="B86" s="81">
        <v>249.63</v>
      </c>
      <c r="C86" s="82">
        <f>B86*12</f>
        <v>2995.56</v>
      </c>
      <c r="D86" s="57"/>
      <c r="E86" s="58"/>
      <c r="F86" s="12"/>
      <c r="G86" s="70"/>
      <c r="H86" s="57"/>
      <c r="I86" s="57"/>
      <c r="J86" s="64"/>
      <c r="K86" s="12"/>
      <c r="L86" s="57"/>
      <c r="M86" s="3"/>
    </row>
    <row r="87" spans="1:13" ht="14.1" customHeight="1" thickTop="1" x14ac:dyDescent="0.2">
      <c r="A87" s="87" t="s">
        <v>229</v>
      </c>
      <c r="B87" s="81">
        <v>279.2</v>
      </c>
      <c r="C87" s="82">
        <f>$B$87*12</f>
        <v>3350.3999999999996</v>
      </c>
      <c r="D87" s="57"/>
      <c r="E87" s="58"/>
      <c r="F87" s="12"/>
      <c r="G87" s="88" t="s">
        <v>230</v>
      </c>
      <c r="H87" s="89"/>
      <c r="I87" s="57"/>
      <c r="J87" s="64"/>
      <c r="K87" s="12"/>
      <c r="L87" s="57"/>
      <c r="M87" s="3"/>
    </row>
    <row r="88" spans="1:13" ht="14.1" customHeight="1" thickBot="1" x14ac:dyDescent="0.25">
      <c r="A88" s="90" t="s">
        <v>231</v>
      </c>
      <c r="B88" s="91">
        <v>195.37</v>
      </c>
      <c r="C88" s="92">
        <f>B88*12</f>
        <v>2344.44</v>
      </c>
      <c r="D88" s="57"/>
      <c r="E88" s="58"/>
      <c r="F88" s="12"/>
      <c r="G88" s="93" t="s">
        <v>81</v>
      </c>
      <c r="H88" s="94">
        <v>1055.97</v>
      </c>
      <c r="I88" s="57"/>
      <c r="J88" s="64"/>
      <c r="K88" s="12"/>
      <c r="L88" s="57"/>
      <c r="M88" s="3"/>
    </row>
    <row r="89" spans="1:13" ht="14.1" customHeight="1" thickBot="1" x14ac:dyDescent="0.25">
      <c r="A89" s="12"/>
      <c r="B89" s="12"/>
      <c r="C89" s="12"/>
      <c r="D89" s="57"/>
      <c r="E89" s="58"/>
      <c r="F89" s="12"/>
      <c r="G89" s="93" t="s">
        <v>232</v>
      </c>
      <c r="H89" s="94">
        <v>345.29</v>
      </c>
      <c r="I89" s="57"/>
      <c r="J89" s="64"/>
      <c r="K89" s="12"/>
      <c r="L89" s="57"/>
      <c r="M89" s="3"/>
    </row>
    <row r="90" spans="1:13" ht="14.1" customHeight="1" x14ac:dyDescent="0.2">
      <c r="A90" s="71" t="s">
        <v>233</v>
      </c>
      <c r="B90" s="95"/>
      <c r="C90" s="96" t="s">
        <v>234</v>
      </c>
      <c r="D90" s="95" t="s">
        <v>235</v>
      </c>
      <c r="E90" s="97" t="s">
        <v>236</v>
      </c>
      <c r="F90" s="57"/>
      <c r="G90" s="93" t="s">
        <v>237</v>
      </c>
      <c r="H90" s="98">
        <v>355.34</v>
      </c>
      <c r="I90" s="57"/>
      <c r="J90" s="64"/>
      <c r="K90" s="12"/>
      <c r="L90" s="57"/>
      <c r="M90" s="3"/>
    </row>
    <row r="91" spans="1:13" ht="14.1" customHeight="1" thickBot="1" x14ac:dyDescent="0.25">
      <c r="A91" s="99"/>
      <c r="B91" s="57"/>
      <c r="C91" s="12"/>
      <c r="D91" s="57"/>
      <c r="E91" s="100"/>
      <c r="F91" s="57"/>
      <c r="G91" s="101" t="s">
        <v>238</v>
      </c>
      <c r="H91" s="102">
        <v>355.34</v>
      </c>
      <c r="I91" s="57"/>
      <c r="J91" s="64"/>
      <c r="K91" s="12"/>
      <c r="L91" s="57"/>
      <c r="M91" s="3"/>
    </row>
    <row r="92" spans="1:13" ht="14.1" customHeight="1" thickTop="1" thickBot="1" x14ac:dyDescent="0.25">
      <c r="A92" s="80" t="s">
        <v>239</v>
      </c>
      <c r="B92" s="57"/>
      <c r="C92" s="103">
        <v>153.12</v>
      </c>
      <c r="D92" s="43">
        <v>0</v>
      </c>
      <c r="E92" s="104">
        <v>3.19</v>
      </c>
      <c r="F92" s="64"/>
      <c r="G92" s="105"/>
      <c r="H92" s="64"/>
      <c r="I92" s="57"/>
      <c r="J92" s="64"/>
      <c r="K92" s="12"/>
      <c r="L92" s="57"/>
      <c r="M92" s="3"/>
    </row>
    <row r="93" spans="1:13" ht="14.1" customHeight="1" thickTop="1" x14ac:dyDescent="0.2">
      <c r="A93" s="80" t="s">
        <v>240</v>
      </c>
      <c r="B93" s="57"/>
      <c r="C93" s="57" t="s">
        <v>241</v>
      </c>
      <c r="D93" s="106"/>
      <c r="E93" s="100"/>
      <c r="F93" s="57"/>
      <c r="G93" s="161" t="s">
        <v>242</v>
      </c>
      <c r="H93" s="162"/>
      <c r="I93" s="163"/>
      <c r="J93" s="64"/>
      <c r="K93" s="12"/>
      <c r="L93" s="57"/>
      <c r="M93" s="3"/>
    </row>
    <row r="94" spans="1:13" ht="14.1" customHeight="1" x14ac:dyDescent="0.2">
      <c r="A94" s="80" t="s">
        <v>243</v>
      </c>
      <c r="B94" s="57"/>
      <c r="C94" s="12"/>
      <c r="D94" s="106"/>
      <c r="E94" s="100"/>
      <c r="F94" s="57"/>
      <c r="G94" s="93" t="s">
        <v>244</v>
      </c>
      <c r="H94" s="57"/>
      <c r="I94" s="94">
        <v>1689.41</v>
      </c>
      <c r="J94" s="64"/>
      <c r="K94" s="12"/>
      <c r="L94" s="57"/>
      <c r="M94" s="3"/>
    </row>
    <row r="95" spans="1:13" ht="14.1" customHeight="1" x14ac:dyDescent="0.2">
      <c r="A95" s="107" t="s">
        <v>245</v>
      </c>
      <c r="B95" s="42" t="s">
        <v>246</v>
      </c>
      <c r="C95" s="103">
        <v>36.65</v>
      </c>
      <c r="D95" s="108">
        <v>0</v>
      </c>
      <c r="E95" s="100"/>
      <c r="F95" s="57"/>
      <c r="G95" s="93" t="s">
        <v>247</v>
      </c>
      <c r="H95" s="57"/>
      <c r="I95" s="98">
        <v>31.34</v>
      </c>
      <c r="J95" s="64"/>
      <c r="K95" s="12"/>
      <c r="L95" s="57"/>
      <c r="M95" s="3"/>
    </row>
    <row r="96" spans="1:13" ht="14.1" customHeight="1" thickBot="1" x14ac:dyDescent="0.25">
      <c r="A96" s="107" t="s">
        <v>248</v>
      </c>
      <c r="B96" s="42" t="s">
        <v>249</v>
      </c>
      <c r="C96" s="103">
        <v>73.319999999999993</v>
      </c>
      <c r="D96" s="108">
        <v>0</v>
      </c>
      <c r="E96" s="100"/>
      <c r="F96" s="57"/>
      <c r="G96" s="101" t="s">
        <v>250</v>
      </c>
      <c r="H96" s="109"/>
      <c r="I96" s="102">
        <v>453.33</v>
      </c>
      <c r="J96" s="64"/>
      <c r="K96" s="12"/>
      <c r="L96" s="57"/>
      <c r="M96" s="3"/>
    </row>
    <row r="97" spans="1:13" ht="14.1" customHeight="1" thickTop="1" x14ac:dyDescent="0.2">
      <c r="A97" s="107" t="s">
        <v>251</v>
      </c>
      <c r="B97" s="42" t="s">
        <v>249</v>
      </c>
      <c r="C97" s="103">
        <v>88.02</v>
      </c>
      <c r="D97" s="108">
        <v>0</v>
      </c>
      <c r="E97" s="100"/>
      <c r="F97" s="57"/>
      <c r="G97" s="70"/>
      <c r="H97" s="57"/>
      <c r="I97" s="57"/>
      <c r="J97" s="64"/>
      <c r="K97" s="12"/>
      <c r="L97" s="57"/>
      <c r="M97" s="3"/>
    </row>
    <row r="98" spans="1:13" ht="14.1" customHeight="1" x14ac:dyDescent="0.2">
      <c r="A98" s="80" t="s">
        <v>252</v>
      </c>
      <c r="B98" s="57"/>
      <c r="C98" s="12" t="s">
        <v>253</v>
      </c>
      <c r="D98" s="57"/>
      <c r="E98" s="100"/>
      <c r="F98" s="57"/>
      <c r="G98" s="110" t="s">
        <v>254</v>
      </c>
      <c r="H98" s="111"/>
      <c r="I98" s="111"/>
      <c r="J98" s="112"/>
      <c r="K98" s="113"/>
      <c r="L98" s="57"/>
      <c r="M98" s="3"/>
    </row>
    <row r="99" spans="1:13" ht="14.1" customHeight="1" thickBot="1" x14ac:dyDescent="0.25">
      <c r="A99" s="114" t="s">
        <v>255</v>
      </c>
      <c r="B99" s="115"/>
      <c r="C99" s="115">
        <v>211.81</v>
      </c>
      <c r="D99" s="115"/>
      <c r="E99" s="116"/>
      <c r="F99" s="57"/>
      <c r="G99" s="70"/>
      <c r="H99" s="57"/>
      <c r="I99" s="57"/>
      <c r="J99" s="64"/>
      <c r="K99" s="12"/>
      <c r="L99" s="57"/>
      <c r="M99" s="3"/>
    </row>
    <row r="100" spans="1:13" ht="14.1" customHeight="1" x14ac:dyDescent="0.2">
      <c r="A100" s="117"/>
      <c r="B100" s="118"/>
      <c r="C100" s="10"/>
      <c r="D100" s="118"/>
      <c r="E100" s="119"/>
      <c r="F100" s="118"/>
      <c r="G100" s="120"/>
      <c r="H100" s="118"/>
      <c r="I100" s="118"/>
      <c r="J100" s="121"/>
      <c r="K100" s="10"/>
      <c r="L100" s="118"/>
    </row>
    <row r="105" spans="1:13" ht="14.1" customHeight="1" x14ac:dyDescent="0.2">
      <c r="A105" s="122"/>
      <c r="B105" s="164" t="s">
        <v>256</v>
      </c>
      <c r="C105" s="164"/>
      <c r="D105" s="164"/>
      <c r="E105" s="164"/>
      <c r="F105" s="164"/>
      <c r="G105" s="164"/>
      <c r="H105" s="164"/>
      <c r="I105" s="122"/>
    </row>
    <row r="106" spans="1:13" ht="14.1" customHeight="1" x14ac:dyDescent="0.2">
      <c r="A106" s="122"/>
      <c r="B106" s="165" t="s">
        <v>55</v>
      </c>
      <c r="C106" s="165"/>
      <c r="D106" s="165"/>
      <c r="E106" s="165"/>
      <c r="F106" s="165"/>
      <c r="G106" s="165"/>
      <c r="H106" s="165"/>
      <c r="I106" s="122"/>
    </row>
    <row r="107" spans="1:13" ht="14.1" customHeight="1" x14ac:dyDescent="0.2">
      <c r="B107" s="126" t="s">
        <v>56</v>
      </c>
      <c r="C107" s="127" t="s">
        <v>89</v>
      </c>
      <c r="D107" s="127" t="s">
        <v>90</v>
      </c>
      <c r="E107" s="127" t="s">
        <v>91</v>
      </c>
      <c r="F107" s="127" t="s">
        <v>92</v>
      </c>
      <c r="G107" s="127" t="s">
        <v>93</v>
      </c>
      <c r="H107" s="126"/>
    </row>
    <row r="108" spans="1:13" ht="23.25" customHeight="1" x14ac:dyDescent="0.2">
      <c r="B108" s="129" t="s">
        <v>57</v>
      </c>
      <c r="C108" s="129" t="s">
        <v>58</v>
      </c>
      <c r="D108" s="129" t="s">
        <v>59</v>
      </c>
      <c r="E108" s="129" t="s">
        <v>60</v>
      </c>
      <c r="F108" s="129" t="s">
        <v>61</v>
      </c>
      <c r="G108" s="129" t="s">
        <v>62</v>
      </c>
      <c r="H108" s="126" t="s">
        <v>63</v>
      </c>
    </row>
    <row r="109" spans="1:13" ht="14.1" customHeight="1" x14ac:dyDescent="0.2">
      <c r="B109" s="126" t="s">
        <v>257</v>
      </c>
      <c r="C109" s="126">
        <v>59</v>
      </c>
      <c r="D109" s="126">
        <v>92</v>
      </c>
      <c r="E109" s="126">
        <v>92</v>
      </c>
      <c r="F109" s="126">
        <v>61</v>
      </c>
      <c r="G109" s="126">
        <v>61</v>
      </c>
      <c r="H109" s="126">
        <f>SUM(C109:G109)</f>
        <v>365</v>
      </c>
      <c r="I109" s="122"/>
    </row>
    <row r="110" spans="1:13" ht="14.1" customHeight="1" x14ac:dyDescent="0.2">
      <c r="A110" s="130" t="s">
        <v>95</v>
      </c>
      <c r="B110" s="166" t="s">
        <v>258</v>
      </c>
      <c r="C110" s="147">
        <v>862.94</v>
      </c>
      <c r="D110" s="147">
        <v>1345.6</v>
      </c>
      <c r="E110" s="147">
        <v>1345.6</v>
      </c>
      <c r="F110" s="147">
        <v>892.19</v>
      </c>
      <c r="G110" s="147">
        <v>892.19</v>
      </c>
      <c r="H110" s="147">
        <v>5338.54</v>
      </c>
    </row>
    <row r="111" spans="1:13" ht="14.1" customHeight="1" x14ac:dyDescent="0.2">
      <c r="A111" s="131" t="s">
        <v>96</v>
      </c>
      <c r="B111" s="159"/>
      <c r="C111" s="147">
        <v>862.94</v>
      </c>
      <c r="D111" s="147">
        <v>1345.6</v>
      </c>
      <c r="E111" s="147">
        <v>1345.6</v>
      </c>
      <c r="F111" s="147">
        <v>892.19</v>
      </c>
      <c r="G111" s="147">
        <v>892.19</v>
      </c>
      <c r="H111" s="147">
        <v>5338.54</v>
      </c>
    </row>
    <row r="112" spans="1:13" ht="14.1" customHeight="1" x14ac:dyDescent="0.2">
      <c r="A112" s="131" t="s">
        <v>97</v>
      </c>
      <c r="B112" s="159"/>
      <c r="C112" s="147">
        <v>862.94</v>
      </c>
      <c r="D112" s="147">
        <v>1345.6</v>
      </c>
      <c r="E112" s="147">
        <v>1345.6</v>
      </c>
      <c r="F112" s="147">
        <v>892.19</v>
      </c>
      <c r="G112" s="147">
        <v>892.19</v>
      </c>
      <c r="H112" s="147">
        <v>5338.54</v>
      </c>
    </row>
    <row r="113" spans="1:16" ht="14.1" customHeight="1" x14ac:dyDescent="0.2">
      <c r="A113" s="131" t="s">
        <v>98</v>
      </c>
      <c r="B113" s="159"/>
      <c r="C113" s="146">
        <v>732.79</v>
      </c>
      <c r="D113" s="146">
        <v>1142.6600000000001</v>
      </c>
      <c r="E113" s="146">
        <v>1142.6600000000001</v>
      </c>
      <c r="F113" s="146">
        <v>757.63</v>
      </c>
      <c r="G113" s="146">
        <v>757.63</v>
      </c>
      <c r="H113" s="146">
        <v>4533.3684334079317</v>
      </c>
    </row>
    <row r="114" spans="1:16" ht="14.1" customHeight="1" x14ac:dyDescent="0.2">
      <c r="A114" s="131" t="s">
        <v>99</v>
      </c>
      <c r="B114" s="159"/>
      <c r="C114" s="146">
        <v>732.79</v>
      </c>
      <c r="D114" s="146">
        <v>1142.6600000000001</v>
      </c>
      <c r="E114" s="146">
        <v>1142.6600000000001</v>
      </c>
      <c r="F114" s="146">
        <v>757.63</v>
      </c>
      <c r="G114" s="146">
        <v>757.63</v>
      </c>
      <c r="H114" s="146">
        <v>4533.3684334079317</v>
      </c>
    </row>
    <row r="115" spans="1:16" ht="14.1" customHeight="1" x14ac:dyDescent="0.2">
      <c r="A115" s="131" t="s">
        <v>100</v>
      </c>
      <c r="B115" s="159"/>
      <c r="C115" s="146">
        <v>732.79</v>
      </c>
      <c r="D115" s="146">
        <v>1142.6600000000001</v>
      </c>
      <c r="E115" s="146">
        <v>1142.6600000000001</v>
      </c>
      <c r="F115" s="146">
        <v>757.63</v>
      </c>
      <c r="G115" s="146">
        <v>757.63</v>
      </c>
      <c r="H115" s="146">
        <v>4533.3684334079317</v>
      </c>
    </row>
    <row r="116" spans="1:16" ht="14.1" customHeight="1" x14ac:dyDescent="0.2">
      <c r="A116" s="132" t="s">
        <v>101</v>
      </c>
      <c r="B116" s="159"/>
      <c r="C116" s="146">
        <v>732.79</v>
      </c>
      <c r="D116" s="146">
        <v>1142.6600000000001</v>
      </c>
      <c r="E116" s="146">
        <v>1142.6600000000001</v>
      </c>
      <c r="F116" s="146">
        <v>757.63</v>
      </c>
      <c r="G116" s="146">
        <v>757.63</v>
      </c>
      <c r="H116" s="146">
        <v>4533.3684334079317</v>
      </c>
    </row>
    <row r="117" spans="1:16" ht="14.1" customHeight="1" x14ac:dyDescent="0.2">
      <c r="A117" s="133" t="s">
        <v>102</v>
      </c>
      <c r="B117" s="166" t="s">
        <v>259</v>
      </c>
      <c r="C117" s="147">
        <v>651.89</v>
      </c>
      <c r="D117" s="147">
        <v>1016.51</v>
      </c>
      <c r="E117" s="147">
        <v>1016.51</v>
      </c>
      <c r="F117" s="147">
        <v>673.99</v>
      </c>
      <c r="G117" s="147">
        <v>673.99</v>
      </c>
      <c r="H117" s="147">
        <v>4032.8886483557603</v>
      </c>
    </row>
    <row r="118" spans="1:16" ht="14.1" customHeight="1" x14ac:dyDescent="0.2">
      <c r="A118" s="134" t="s">
        <v>103</v>
      </c>
      <c r="B118" s="159"/>
      <c r="C118" s="147">
        <v>651.89</v>
      </c>
      <c r="D118" s="147">
        <v>1016.51</v>
      </c>
      <c r="E118" s="147">
        <v>1016.51</v>
      </c>
      <c r="F118" s="147">
        <v>673.99</v>
      </c>
      <c r="G118" s="147">
        <v>673.99</v>
      </c>
      <c r="H118" s="147">
        <v>4032.8886483557603</v>
      </c>
    </row>
    <row r="119" spans="1:16" ht="14.1" customHeight="1" x14ac:dyDescent="0.2">
      <c r="A119" s="134" t="s">
        <v>104</v>
      </c>
      <c r="B119" s="159"/>
      <c r="C119" s="147">
        <v>651.89</v>
      </c>
      <c r="D119" s="147">
        <v>1016.51</v>
      </c>
      <c r="E119" s="147">
        <v>1016.51</v>
      </c>
      <c r="F119" s="147">
        <v>673.99</v>
      </c>
      <c r="G119" s="147">
        <v>673.99</v>
      </c>
      <c r="H119" s="147">
        <v>4032.8886483557603</v>
      </c>
    </row>
    <row r="120" spans="1:16" ht="14.1" customHeight="1" x14ac:dyDescent="0.2">
      <c r="A120" s="134" t="s">
        <v>105</v>
      </c>
      <c r="B120" s="159"/>
      <c r="C120" s="147">
        <v>651.89</v>
      </c>
      <c r="D120" s="147">
        <v>1016.51</v>
      </c>
      <c r="E120" s="147">
        <v>1016.51</v>
      </c>
      <c r="F120" s="147">
        <v>673.99</v>
      </c>
      <c r="G120" s="147">
        <v>673.99</v>
      </c>
      <c r="H120" s="147">
        <v>4032.8886483557603</v>
      </c>
      <c r="L120" s="41"/>
      <c r="M120" s="135" t="s">
        <v>260</v>
      </c>
      <c r="O120" s="128"/>
      <c r="P120" s="136"/>
    </row>
    <row r="121" spans="1:16" ht="14.1" customHeight="1" x14ac:dyDescent="0.2">
      <c r="A121" s="134" t="s">
        <v>106</v>
      </c>
      <c r="B121" s="159"/>
      <c r="C121" s="147">
        <v>651.89</v>
      </c>
      <c r="D121" s="147">
        <v>1016.51</v>
      </c>
      <c r="E121" s="147">
        <v>1016.51</v>
      </c>
      <c r="F121" s="147">
        <v>673.99</v>
      </c>
      <c r="G121" s="147">
        <v>673.99</v>
      </c>
      <c r="H121" s="147">
        <v>4032.8886483557603</v>
      </c>
      <c r="L121" s="128"/>
      <c r="M121" s="137" t="s">
        <v>261</v>
      </c>
      <c r="N121" s="138" t="s">
        <v>76</v>
      </c>
      <c r="O121" s="137" t="s">
        <v>5</v>
      </c>
      <c r="P121" s="137" t="s">
        <v>76</v>
      </c>
    </row>
    <row r="122" spans="1:16" ht="14.1" customHeight="1" x14ac:dyDescent="0.2">
      <c r="A122" s="134" t="s">
        <v>107</v>
      </c>
      <c r="B122" s="159"/>
      <c r="C122" s="147">
        <v>651.89</v>
      </c>
      <c r="D122" s="147">
        <v>1016.51</v>
      </c>
      <c r="E122" s="147">
        <v>1016.51</v>
      </c>
      <c r="F122" s="147">
        <v>673.99</v>
      </c>
      <c r="G122" s="147">
        <v>673.99</v>
      </c>
      <c r="H122" s="147">
        <v>4032.8886483557603</v>
      </c>
      <c r="L122" s="128"/>
      <c r="M122" s="139" t="s">
        <v>0</v>
      </c>
      <c r="N122" s="139" t="s">
        <v>77</v>
      </c>
      <c r="O122" s="139" t="s">
        <v>0</v>
      </c>
      <c r="P122" s="139" t="s">
        <v>77</v>
      </c>
    </row>
    <row r="123" spans="1:16" ht="14.1" customHeight="1" x14ac:dyDescent="0.2">
      <c r="A123" s="134" t="s">
        <v>108</v>
      </c>
      <c r="B123" s="159"/>
      <c r="C123" s="147">
        <v>651.89</v>
      </c>
      <c r="D123" s="147">
        <v>1016.51</v>
      </c>
      <c r="E123" s="147">
        <v>1016.51</v>
      </c>
      <c r="F123" s="147">
        <v>673.99</v>
      </c>
      <c r="G123" s="147">
        <v>673.99</v>
      </c>
      <c r="H123" s="147">
        <v>4032.8886483557603</v>
      </c>
      <c r="L123" s="128"/>
      <c r="M123" s="140">
        <v>1</v>
      </c>
      <c r="N123" s="141">
        <v>984.47817185783992</v>
      </c>
      <c r="O123" s="140">
        <v>1</v>
      </c>
      <c r="P123" s="142">
        <v>59.570126035125753</v>
      </c>
    </row>
    <row r="124" spans="1:16" ht="14.1" customHeight="1" x14ac:dyDescent="0.2">
      <c r="A124" s="143" t="s">
        <v>109</v>
      </c>
      <c r="B124" s="160"/>
      <c r="C124" s="147">
        <v>651.89</v>
      </c>
      <c r="D124" s="147">
        <v>1016.51</v>
      </c>
      <c r="E124" s="147">
        <v>1016.51</v>
      </c>
      <c r="F124" s="147">
        <v>673.99</v>
      </c>
      <c r="G124" s="147">
        <v>673.99</v>
      </c>
      <c r="H124" s="147">
        <v>4032.8886483557603</v>
      </c>
      <c r="L124" s="128"/>
      <c r="M124" s="140">
        <v>2</v>
      </c>
      <c r="N124" s="141">
        <v>732.82969787927607</v>
      </c>
      <c r="O124" s="140">
        <v>2</v>
      </c>
      <c r="P124" s="142">
        <v>45.446718098108242</v>
      </c>
    </row>
    <row r="125" spans="1:16" ht="14.1" customHeight="1" x14ac:dyDescent="0.2">
      <c r="A125" s="130" t="s">
        <v>110</v>
      </c>
      <c r="B125" s="167" t="s">
        <v>262</v>
      </c>
      <c r="C125" s="147">
        <v>651.89</v>
      </c>
      <c r="D125" s="147">
        <v>1016.51</v>
      </c>
      <c r="E125" s="147">
        <v>1016.51</v>
      </c>
      <c r="F125" s="147">
        <v>673.99</v>
      </c>
      <c r="G125" s="147">
        <v>673.99</v>
      </c>
      <c r="H125" s="147">
        <v>4032.8886483557603</v>
      </c>
      <c r="L125" s="128"/>
      <c r="M125" s="140">
        <v>3</v>
      </c>
      <c r="N125" s="141">
        <v>597.52963951829781</v>
      </c>
      <c r="O125" s="140">
        <v>3</v>
      </c>
      <c r="P125" s="142">
        <v>36.458099558347492</v>
      </c>
    </row>
    <row r="126" spans="1:16" ht="14.1" customHeight="1" x14ac:dyDescent="0.2">
      <c r="A126" s="131" t="s">
        <v>111</v>
      </c>
      <c r="B126" s="168"/>
      <c r="C126" s="147">
        <v>651.89</v>
      </c>
      <c r="D126" s="147">
        <v>1016.51</v>
      </c>
      <c r="E126" s="147">
        <v>1016.51</v>
      </c>
      <c r="F126" s="147">
        <v>673.99</v>
      </c>
      <c r="G126" s="147">
        <v>673.99</v>
      </c>
      <c r="H126" s="147">
        <v>4032.8886483557603</v>
      </c>
      <c r="L126" s="128"/>
      <c r="M126" s="140">
        <v>4</v>
      </c>
      <c r="N126" s="141">
        <v>394.14161684700002</v>
      </c>
      <c r="O126" s="140">
        <v>4</v>
      </c>
      <c r="P126" s="142">
        <v>24.5462640269715</v>
      </c>
    </row>
    <row r="127" spans="1:16" ht="14.1" customHeight="1" x14ac:dyDescent="0.2">
      <c r="A127" s="131" t="s">
        <v>112</v>
      </c>
      <c r="B127" s="168"/>
      <c r="C127" s="146">
        <v>568.23</v>
      </c>
      <c r="D127" s="146">
        <v>886.05</v>
      </c>
      <c r="E127" s="146">
        <v>886.05</v>
      </c>
      <c r="F127" s="146">
        <v>587.49</v>
      </c>
      <c r="G127" s="146">
        <v>587.49</v>
      </c>
      <c r="H127" s="146">
        <v>3515.31</v>
      </c>
      <c r="L127" s="128"/>
      <c r="M127" s="140">
        <v>5</v>
      </c>
      <c r="N127" s="141">
        <v>349.42844009135695</v>
      </c>
      <c r="O127" s="140">
        <v>5</v>
      </c>
      <c r="P127" s="142">
        <v>18.261894913911</v>
      </c>
    </row>
    <row r="128" spans="1:16" ht="14.1" customHeight="1" x14ac:dyDescent="0.2">
      <c r="A128" s="131" t="s">
        <v>113</v>
      </c>
      <c r="B128" s="168"/>
      <c r="C128" s="146">
        <v>568.23</v>
      </c>
      <c r="D128" s="146">
        <v>886.05</v>
      </c>
      <c r="E128" s="146">
        <v>886.05</v>
      </c>
      <c r="F128" s="146">
        <v>587.49</v>
      </c>
      <c r="G128" s="146">
        <v>587.49</v>
      </c>
      <c r="H128" s="146">
        <v>3515.31</v>
      </c>
    </row>
    <row r="129" spans="1:12" ht="14.1" customHeight="1" x14ac:dyDescent="0.2">
      <c r="A129" s="131" t="s">
        <v>114</v>
      </c>
      <c r="B129" s="168"/>
      <c r="C129" s="146">
        <v>568.23</v>
      </c>
      <c r="D129" s="146">
        <v>886.05</v>
      </c>
      <c r="E129" s="146">
        <v>886.05</v>
      </c>
      <c r="F129" s="146">
        <v>587.49</v>
      </c>
      <c r="G129" s="146">
        <v>587.49</v>
      </c>
      <c r="H129" s="146">
        <v>3515.31</v>
      </c>
    </row>
    <row r="130" spans="1:12" ht="14.1" customHeight="1" x14ac:dyDescent="0.2">
      <c r="A130" s="131" t="s">
        <v>115</v>
      </c>
      <c r="B130" s="168"/>
      <c r="C130" s="146">
        <v>568.23</v>
      </c>
      <c r="D130" s="146">
        <v>886.05</v>
      </c>
      <c r="E130" s="146">
        <v>886.05</v>
      </c>
      <c r="F130" s="146">
        <v>587.49</v>
      </c>
      <c r="G130" s="146">
        <v>587.49</v>
      </c>
      <c r="H130" s="146">
        <v>3515.31</v>
      </c>
    </row>
    <row r="131" spans="1:12" ht="14.1" customHeight="1" x14ac:dyDescent="0.2">
      <c r="A131" s="131" t="s">
        <v>116</v>
      </c>
      <c r="B131" s="168"/>
      <c r="C131" s="146">
        <v>568.23</v>
      </c>
      <c r="D131" s="146">
        <v>886.05</v>
      </c>
      <c r="E131" s="146">
        <v>886.05</v>
      </c>
      <c r="F131" s="146">
        <v>587.49</v>
      </c>
      <c r="G131" s="146">
        <v>587.49</v>
      </c>
      <c r="H131" s="146">
        <v>3515.31</v>
      </c>
    </row>
    <row r="132" spans="1:12" ht="14.1" customHeight="1" x14ac:dyDescent="0.2">
      <c r="A132" s="131" t="s">
        <v>117</v>
      </c>
      <c r="B132" s="168"/>
      <c r="C132" s="146">
        <v>568.23</v>
      </c>
      <c r="D132" s="146">
        <v>886.05</v>
      </c>
      <c r="E132" s="146">
        <v>886.05</v>
      </c>
      <c r="F132" s="146">
        <v>587.49</v>
      </c>
      <c r="G132" s="146">
        <v>587.49</v>
      </c>
      <c r="H132" s="146">
        <v>3515.31</v>
      </c>
    </row>
    <row r="133" spans="1:12" ht="14.1" customHeight="1" x14ac:dyDescent="0.2">
      <c r="A133" s="131" t="s">
        <v>118</v>
      </c>
      <c r="B133" s="168"/>
      <c r="C133" s="146">
        <v>568.23</v>
      </c>
      <c r="D133" s="146">
        <v>886.05</v>
      </c>
      <c r="E133" s="146">
        <v>886.05</v>
      </c>
      <c r="F133" s="146">
        <v>587.49</v>
      </c>
      <c r="G133" s="146">
        <v>587.49</v>
      </c>
      <c r="H133" s="146">
        <v>3515.31</v>
      </c>
    </row>
    <row r="134" spans="1:12" ht="14.1" customHeight="1" x14ac:dyDescent="0.2">
      <c r="A134" s="131" t="s">
        <v>119</v>
      </c>
      <c r="B134" s="168"/>
      <c r="C134" s="146">
        <v>568.23</v>
      </c>
      <c r="D134" s="146">
        <v>886.05</v>
      </c>
      <c r="E134" s="146">
        <v>886.05</v>
      </c>
      <c r="F134" s="146">
        <v>587.49</v>
      </c>
      <c r="G134" s="146">
        <v>587.49</v>
      </c>
      <c r="H134" s="146">
        <v>3515.31</v>
      </c>
    </row>
    <row r="135" spans="1:12" ht="14.1" customHeight="1" x14ac:dyDescent="0.2">
      <c r="A135" s="131" t="s">
        <v>120</v>
      </c>
      <c r="B135" s="168"/>
      <c r="C135" s="146">
        <v>568.23</v>
      </c>
      <c r="D135" s="146">
        <v>886.05</v>
      </c>
      <c r="E135" s="146">
        <v>886.05</v>
      </c>
      <c r="F135" s="146">
        <v>587.49</v>
      </c>
      <c r="G135" s="146">
        <v>587.49</v>
      </c>
      <c r="H135" s="146">
        <v>3515.31</v>
      </c>
    </row>
    <row r="136" spans="1:12" ht="14.1" customHeight="1" x14ac:dyDescent="0.2">
      <c r="A136" s="131" t="s">
        <v>121</v>
      </c>
      <c r="B136" s="168"/>
      <c r="C136" s="146">
        <v>568.23</v>
      </c>
      <c r="D136" s="146">
        <v>886.05</v>
      </c>
      <c r="E136" s="146">
        <v>886.05</v>
      </c>
      <c r="F136" s="146">
        <v>587.49</v>
      </c>
      <c r="G136" s="146">
        <v>587.49</v>
      </c>
      <c r="H136" s="146">
        <v>3515.31</v>
      </c>
    </row>
    <row r="137" spans="1:12" ht="14.1" customHeight="1" x14ac:dyDescent="0.2">
      <c r="A137" s="131" t="s">
        <v>122</v>
      </c>
      <c r="B137" s="168"/>
      <c r="C137" s="146">
        <v>568.23</v>
      </c>
      <c r="D137" s="146">
        <v>886.05</v>
      </c>
      <c r="E137" s="146">
        <v>886.05</v>
      </c>
      <c r="F137" s="146">
        <v>587.49</v>
      </c>
      <c r="G137" s="146">
        <v>587.49</v>
      </c>
      <c r="H137" s="146">
        <v>3515.31</v>
      </c>
    </row>
    <row r="138" spans="1:12" ht="14.1" customHeight="1" x14ac:dyDescent="0.2">
      <c r="A138" s="131" t="s">
        <v>123</v>
      </c>
      <c r="B138" s="168"/>
      <c r="C138" s="146">
        <v>568.23</v>
      </c>
      <c r="D138" s="146">
        <v>886.05</v>
      </c>
      <c r="E138" s="146">
        <v>886.05</v>
      </c>
      <c r="F138" s="146">
        <v>587.49</v>
      </c>
      <c r="G138" s="146">
        <v>587.49</v>
      </c>
      <c r="H138" s="146">
        <v>3515.31</v>
      </c>
    </row>
    <row r="139" spans="1:12" ht="14.1" customHeight="1" x14ac:dyDescent="0.2">
      <c r="A139" s="131" t="s">
        <v>124</v>
      </c>
      <c r="B139" s="168"/>
      <c r="C139" s="146">
        <v>568.23</v>
      </c>
      <c r="D139" s="146">
        <v>886.05</v>
      </c>
      <c r="E139" s="146">
        <v>886.05</v>
      </c>
      <c r="F139" s="146">
        <v>587.49</v>
      </c>
      <c r="G139" s="146">
        <v>587.49</v>
      </c>
      <c r="H139" s="146">
        <v>3515.31</v>
      </c>
    </row>
    <row r="140" spans="1:12" ht="14.1" customHeight="1" x14ac:dyDescent="0.2">
      <c r="A140" s="131" t="s">
        <v>125</v>
      </c>
      <c r="B140" s="168"/>
      <c r="C140" s="146">
        <v>568.23</v>
      </c>
      <c r="D140" s="146">
        <v>886.05</v>
      </c>
      <c r="E140" s="146">
        <v>886.05</v>
      </c>
      <c r="F140" s="146">
        <v>587.49</v>
      </c>
      <c r="G140" s="146">
        <v>587.49</v>
      </c>
      <c r="H140" s="146">
        <v>3515.31</v>
      </c>
      <c r="K140" s="41"/>
      <c r="L140" s="41"/>
    </row>
    <row r="141" spans="1:12" ht="14.1" customHeight="1" x14ac:dyDescent="0.2">
      <c r="A141" s="131" t="s">
        <v>126</v>
      </c>
      <c r="B141" s="168"/>
      <c r="C141" s="146">
        <v>568.23</v>
      </c>
      <c r="D141" s="146">
        <v>886.05</v>
      </c>
      <c r="E141" s="146">
        <v>886.05</v>
      </c>
      <c r="F141" s="146">
        <v>587.49</v>
      </c>
      <c r="G141" s="146">
        <v>587.49</v>
      </c>
      <c r="H141" s="146">
        <v>3515.31</v>
      </c>
      <c r="K141" s="41"/>
      <c r="L141" s="41"/>
    </row>
    <row r="142" spans="1:12" ht="14.1" customHeight="1" x14ac:dyDescent="0.2">
      <c r="A142" s="132" t="s">
        <v>127</v>
      </c>
      <c r="B142" s="169"/>
      <c r="C142" s="146">
        <v>568.23</v>
      </c>
      <c r="D142" s="146">
        <v>886.05</v>
      </c>
      <c r="E142" s="146">
        <v>886.05</v>
      </c>
      <c r="F142" s="146">
        <v>587.49</v>
      </c>
      <c r="G142" s="146">
        <v>587.49</v>
      </c>
      <c r="H142" s="146">
        <v>3515.31</v>
      </c>
      <c r="K142" s="41"/>
      <c r="L142" s="41"/>
    </row>
    <row r="143" spans="1:12" ht="14.1" customHeight="1" x14ac:dyDescent="0.2">
      <c r="A143" s="131" t="s">
        <v>128</v>
      </c>
      <c r="B143" s="159" t="s">
        <v>263</v>
      </c>
      <c r="C143" s="147">
        <v>523.49</v>
      </c>
      <c r="D143" s="147">
        <v>816.28</v>
      </c>
      <c r="E143" s="147">
        <v>816.28</v>
      </c>
      <c r="F143" s="147">
        <v>541.23</v>
      </c>
      <c r="G143" s="147">
        <v>541.23</v>
      </c>
      <c r="H143" s="147">
        <v>3238.5099999999998</v>
      </c>
      <c r="K143" s="41"/>
      <c r="L143" s="41"/>
    </row>
    <row r="144" spans="1:12" ht="14.1" customHeight="1" x14ac:dyDescent="0.2">
      <c r="A144" s="131" t="s">
        <v>129</v>
      </c>
      <c r="B144" s="159"/>
      <c r="C144" s="147">
        <v>523.49</v>
      </c>
      <c r="D144" s="147">
        <v>816.28</v>
      </c>
      <c r="E144" s="147">
        <v>816.28</v>
      </c>
      <c r="F144" s="147">
        <v>541.23</v>
      </c>
      <c r="G144" s="147">
        <v>541.23</v>
      </c>
      <c r="H144" s="147">
        <v>3238.5099999999998</v>
      </c>
      <c r="K144" s="41"/>
      <c r="L144" s="41"/>
    </row>
    <row r="145" spans="1:12" ht="14.1" customHeight="1" x14ac:dyDescent="0.2">
      <c r="A145" s="131" t="s">
        <v>130</v>
      </c>
      <c r="B145" s="159"/>
      <c r="C145" s="147">
        <v>523.49</v>
      </c>
      <c r="D145" s="147">
        <v>816.28</v>
      </c>
      <c r="E145" s="147">
        <v>816.28</v>
      </c>
      <c r="F145" s="147">
        <v>541.23</v>
      </c>
      <c r="G145" s="147">
        <v>541.23</v>
      </c>
      <c r="H145" s="147">
        <v>3238.5099999999998</v>
      </c>
      <c r="K145" s="41"/>
      <c r="L145" s="41"/>
    </row>
    <row r="146" spans="1:12" ht="14.1" customHeight="1" x14ac:dyDescent="0.2">
      <c r="A146" s="131" t="s">
        <v>131</v>
      </c>
      <c r="B146" s="159"/>
      <c r="C146" s="147">
        <v>523.49</v>
      </c>
      <c r="D146" s="147">
        <v>816.28</v>
      </c>
      <c r="E146" s="147">
        <v>816.28</v>
      </c>
      <c r="F146" s="147">
        <v>541.23</v>
      </c>
      <c r="G146" s="147">
        <v>541.23</v>
      </c>
      <c r="H146" s="147">
        <v>3238.5099999999998</v>
      </c>
      <c r="K146" s="41"/>
      <c r="L146" s="41"/>
    </row>
    <row r="147" spans="1:12" ht="14.1" customHeight="1" x14ac:dyDescent="0.2">
      <c r="A147" s="131" t="s">
        <v>132</v>
      </c>
      <c r="B147" s="159"/>
      <c r="C147" s="147">
        <v>523.49</v>
      </c>
      <c r="D147" s="147">
        <v>816.28</v>
      </c>
      <c r="E147" s="147">
        <v>816.28</v>
      </c>
      <c r="F147" s="147">
        <v>541.23</v>
      </c>
      <c r="G147" s="147">
        <v>541.23</v>
      </c>
      <c r="H147" s="147">
        <v>3238.5099999999998</v>
      </c>
      <c r="K147" s="41"/>
      <c r="L147" s="41"/>
    </row>
    <row r="148" spans="1:12" ht="14.1" customHeight="1" x14ac:dyDescent="0.2">
      <c r="A148" s="131" t="s">
        <v>133</v>
      </c>
      <c r="B148" s="159"/>
      <c r="C148" s="147">
        <v>523.49</v>
      </c>
      <c r="D148" s="147">
        <v>816.28</v>
      </c>
      <c r="E148" s="147">
        <v>816.28</v>
      </c>
      <c r="F148" s="147">
        <v>541.23</v>
      </c>
      <c r="G148" s="147">
        <v>541.23</v>
      </c>
      <c r="H148" s="147">
        <v>3238.5099999999998</v>
      </c>
    </row>
    <row r="149" spans="1:12" ht="14.1" customHeight="1" x14ac:dyDescent="0.2">
      <c r="A149" s="131" t="s">
        <v>134</v>
      </c>
      <c r="B149" s="159"/>
      <c r="C149" s="147">
        <v>523.49</v>
      </c>
      <c r="D149" s="147">
        <v>816.28</v>
      </c>
      <c r="E149" s="147">
        <v>816.28</v>
      </c>
      <c r="F149" s="147">
        <v>541.23</v>
      </c>
      <c r="G149" s="147">
        <v>541.23</v>
      </c>
      <c r="H149" s="147">
        <v>3238.5099999999998</v>
      </c>
    </row>
    <row r="150" spans="1:12" ht="14.1" customHeight="1" x14ac:dyDescent="0.2">
      <c r="A150" s="131" t="s">
        <v>135</v>
      </c>
      <c r="B150" s="159"/>
      <c r="C150" s="147">
        <v>523.49</v>
      </c>
      <c r="D150" s="147">
        <v>816.28</v>
      </c>
      <c r="E150" s="147">
        <v>816.28</v>
      </c>
      <c r="F150" s="147">
        <v>541.23</v>
      </c>
      <c r="G150" s="147">
        <v>541.23</v>
      </c>
      <c r="H150" s="147">
        <v>3238.5099999999998</v>
      </c>
    </row>
    <row r="151" spans="1:12" ht="14.1" customHeight="1" x14ac:dyDescent="0.2">
      <c r="A151" s="132" t="s">
        <v>136</v>
      </c>
      <c r="B151" s="160"/>
      <c r="C151" s="147">
        <v>523.49</v>
      </c>
      <c r="D151" s="147">
        <v>816.28</v>
      </c>
      <c r="E151" s="147">
        <v>816.28</v>
      </c>
      <c r="F151" s="147">
        <v>541.23</v>
      </c>
      <c r="G151" s="147">
        <v>541.23</v>
      </c>
      <c r="H151" s="147">
        <v>3238.5099999999998</v>
      </c>
    </row>
    <row r="156" spans="1:12" ht="14.1" customHeight="1" x14ac:dyDescent="0.2">
      <c r="A156" s="41"/>
      <c r="B156" s="41"/>
      <c r="D156" s="41"/>
      <c r="E156" s="41"/>
    </row>
    <row r="157" spans="1:12" ht="14.1" customHeight="1" x14ac:dyDescent="0.2">
      <c r="A157" s="41"/>
      <c r="B157" s="41"/>
      <c r="D157" s="41"/>
      <c r="E157" s="41"/>
    </row>
    <row r="158" spans="1:12" ht="14.1" customHeight="1" x14ac:dyDescent="0.2">
      <c r="A158" s="41"/>
      <c r="B158" s="41"/>
      <c r="D158" s="41"/>
      <c r="E158" s="41"/>
    </row>
    <row r="159" spans="1:12" ht="14.1" customHeight="1" x14ac:dyDescent="0.2">
      <c r="A159" s="41"/>
      <c r="B159" s="41"/>
      <c r="D159" s="41"/>
      <c r="E159" s="41"/>
    </row>
    <row r="160" spans="1:12" ht="14.1" customHeight="1" x14ac:dyDescent="0.2">
      <c r="A160" s="41"/>
      <c r="B160" s="41"/>
      <c r="D160" s="41"/>
      <c r="E160" s="41"/>
    </row>
    <row r="161" spans="1:5" ht="14.1" customHeight="1" x14ac:dyDescent="0.2">
      <c r="A161" s="41"/>
      <c r="B161" s="41"/>
      <c r="D161" s="41"/>
      <c r="E161" s="41"/>
    </row>
    <row r="162" spans="1:5" ht="14.1" customHeight="1" x14ac:dyDescent="0.2">
      <c r="A162" s="41"/>
      <c r="B162" s="41"/>
      <c r="D162" s="41"/>
      <c r="E162" s="41"/>
    </row>
    <row r="163" spans="1:5" ht="14.1" customHeight="1" x14ac:dyDescent="0.2">
      <c r="A163" s="41"/>
      <c r="B163" s="41"/>
      <c r="D163" s="41"/>
      <c r="E163" s="41"/>
    </row>
    <row r="164" spans="1:5" ht="14.1" customHeight="1" x14ac:dyDescent="0.2">
      <c r="B164" s="128"/>
    </row>
    <row r="165" spans="1:5" ht="14.1" customHeight="1" x14ac:dyDescent="0.2">
      <c r="A165" s="128"/>
      <c r="B165" s="128"/>
    </row>
    <row r="166" spans="1:5" ht="14.1" customHeight="1" x14ac:dyDescent="0.2">
      <c r="A166" s="128"/>
      <c r="B166" s="128"/>
    </row>
    <row r="167" spans="1:5" ht="14.1" customHeight="1" x14ac:dyDescent="0.2">
      <c r="A167" s="128"/>
      <c r="B167" s="128"/>
    </row>
    <row r="168" spans="1:5" ht="14.1" customHeight="1" x14ac:dyDescent="0.2">
      <c r="A168" s="128"/>
      <c r="B168" s="128"/>
    </row>
    <row r="169" spans="1:5" ht="14.1" customHeight="1" x14ac:dyDescent="0.2">
      <c r="A169" s="128"/>
      <c r="B169" s="128"/>
    </row>
    <row r="170" spans="1:5" ht="14.1" customHeight="1" x14ac:dyDescent="0.2">
      <c r="A170" s="128"/>
      <c r="B170" s="128"/>
    </row>
    <row r="171" spans="1:5" ht="14.1" customHeight="1" x14ac:dyDescent="0.2">
      <c r="B171" s="128"/>
    </row>
  </sheetData>
  <sheetProtection algorithmName="SHA-512" hashValue="fZwKX8dcUTJ7Yxysc1VD3iOpVs/J/IV7awevaVCOEy3dbsvgJcJ8xK1bEqgu9S7l/DY7aS9sBrj2NoXUAKo2qA==" saltValue="laiTne8tfxOsbx8Cnd/3JQ==" spinCount="100000" sheet="1" formatCells="0"/>
  <mergeCells count="7">
    <mergeCell ref="B143:B151"/>
    <mergeCell ref="G93:I93"/>
    <mergeCell ref="B105:H105"/>
    <mergeCell ref="B106:H106"/>
    <mergeCell ref="B110:B116"/>
    <mergeCell ref="B117:B124"/>
    <mergeCell ref="B125:B142"/>
  </mergeCells>
  <pageMargins left="0.19685039370078741" right="0.19685039370078741" top="0.43307086614173229" bottom="0.43307086614173229" header="0" footer="0"/>
  <pageSetup paperSize="8" scale="75" orientation="landscape" r:id="rId1"/>
  <headerFooter alignWithMargins="0">
    <oddHeader>&amp;LServicio de Habilitación&amp;CRETRIBUCIONES PERSONAL LABORAL
AÑO 2022&amp;R&amp;D</oddHeader>
    <oddFooter>&amp;LUniversidad de Granada&amp;CRetribuciones Personal Laboral 2022&amp;RPágina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PAS Funcionario</vt:lpstr>
      <vt:lpstr>PAS Laboral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de Siloe</dc:creator>
  <cp:lastModifiedBy>Diego de Siloe</cp:lastModifiedBy>
  <cp:lastPrinted>2022-01-09T11:05:38Z</cp:lastPrinted>
  <dcterms:created xsi:type="dcterms:W3CDTF">2021-01-08T07:20:44Z</dcterms:created>
  <dcterms:modified xsi:type="dcterms:W3CDTF">2022-01-28T19:27:05Z</dcterms:modified>
</cp:coreProperties>
</file>