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AS Funcionario" sheetId="6" r:id="rId1"/>
    <sheet name="Productividad PAS Funcionario" sheetId="7" r:id="rId2"/>
    <sheet name="PAS Laboral" sheetId="4" r:id="rId3"/>
    <sheet name="Productividad PAS Laboral" sheetId="5" r:id="rId4"/>
    <sheet name="Cargos académicos" sheetId="8" r:id="rId5"/>
  </sheets>
  <calcPr calcId="145621"/>
</workbook>
</file>

<file path=xl/calcChain.xml><?xml version="1.0" encoding="utf-8"?>
<calcChain xmlns="http://schemas.openxmlformats.org/spreadsheetml/2006/main">
  <c r="B23" i="7" l="1"/>
  <c r="B22" i="7"/>
  <c r="B21" i="7"/>
  <c r="B24" i="7" s="1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E23" i="5" l="1"/>
  <c r="D23" i="5"/>
  <c r="C23" i="5"/>
  <c r="B23" i="5"/>
  <c r="F23" i="5" s="1"/>
  <c r="E22" i="5"/>
  <c r="D22" i="5"/>
  <c r="C22" i="5"/>
  <c r="B22" i="5"/>
  <c r="F22" i="5" s="1"/>
  <c r="E21" i="5"/>
  <c r="D21" i="5"/>
  <c r="C21" i="5"/>
  <c r="B21" i="5"/>
  <c r="F21" i="5" s="1"/>
  <c r="E20" i="5"/>
  <c r="D20" i="5"/>
  <c r="C20" i="5"/>
  <c r="B20" i="5"/>
  <c r="F20" i="5" s="1"/>
  <c r="E19" i="5"/>
  <c r="D19" i="5"/>
  <c r="C19" i="5"/>
  <c r="B19" i="5"/>
  <c r="F19" i="5" s="1"/>
  <c r="E18" i="5"/>
  <c r="D18" i="5"/>
  <c r="C18" i="5"/>
  <c r="B18" i="5"/>
  <c r="F18" i="5" s="1"/>
  <c r="E17" i="5"/>
  <c r="D17" i="5"/>
  <c r="C17" i="5"/>
  <c r="B17" i="5"/>
  <c r="F17" i="5" s="1"/>
  <c r="E16" i="5"/>
  <c r="D16" i="5"/>
  <c r="C16" i="5"/>
  <c r="B16" i="5"/>
  <c r="F16" i="5" s="1"/>
  <c r="E15" i="5"/>
  <c r="D15" i="5"/>
  <c r="C15" i="5"/>
  <c r="B15" i="5"/>
  <c r="F15" i="5" s="1"/>
  <c r="F11" i="5"/>
  <c r="F10" i="5"/>
  <c r="F9" i="5"/>
  <c r="F8" i="5"/>
  <c r="F7" i="5"/>
  <c r="F6" i="5"/>
  <c r="F5" i="5"/>
  <c r="F4" i="5"/>
  <c r="F3" i="5"/>
  <c r="H89" i="4" l="1"/>
  <c r="C88" i="4"/>
  <c r="C87" i="4"/>
  <c r="C86" i="4"/>
  <c r="C85" i="4"/>
  <c r="I81" i="4"/>
  <c r="G81" i="4"/>
  <c r="F81" i="4"/>
  <c r="D81" i="4"/>
  <c r="C81" i="4"/>
  <c r="B81" i="4"/>
  <c r="I80" i="4"/>
  <c r="F80" i="4"/>
  <c r="D80" i="4"/>
  <c r="C80" i="4"/>
  <c r="B80" i="4"/>
  <c r="E81" i="4" s="1"/>
  <c r="D79" i="4"/>
  <c r="C79" i="4"/>
  <c r="B79" i="4"/>
  <c r="E79" i="4" s="1"/>
  <c r="I75" i="4"/>
  <c r="G75" i="4"/>
  <c r="F75" i="4"/>
  <c r="D75" i="4"/>
  <c r="C75" i="4"/>
  <c r="B75" i="4"/>
  <c r="G74" i="4"/>
  <c r="F74" i="4"/>
  <c r="D74" i="4"/>
  <c r="C74" i="4"/>
  <c r="B74" i="4"/>
  <c r="I73" i="4"/>
  <c r="G73" i="4"/>
  <c r="F73" i="4"/>
  <c r="D73" i="4"/>
  <c r="C73" i="4"/>
  <c r="B73" i="4"/>
  <c r="I72" i="4"/>
  <c r="G72" i="4"/>
  <c r="F72" i="4"/>
  <c r="D72" i="4"/>
  <c r="C72" i="4"/>
  <c r="B72" i="4"/>
  <c r="I71" i="4"/>
  <c r="G71" i="4"/>
  <c r="F71" i="4"/>
  <c r="D71" i="4"/>
  <c r="C71" i="4"/>
  <c r="B71" i="4"/>
  <c r="I70" i="4"/>
  <c r="G70" i="4"/>
  <c r="F70" i="4"/>
  <c r="D70" i="4"/>
  <c r="C70" i="4"/>
  <c r="B70" i="4"/>
  <c r="I69" i="4"/>
  <c r="G69" i="4"/>
  <c r="F69" i="4"/>
  <c r="D69" i="4"/>
  <c r="C69" i="4"/>
  <c r="B69" i="4"/>
  <c r="I68" i="4"/>
  <c r="G68" i="4"/>
  <c r="F68" i="4"/>
  <c r="D68" i="4"/>
  <c r="C68" i="4"/>
  <c r="B68" i="4"/>
  <c r="I67" i="4"/>
  <c r="G67" i="4"/>
  <c r="F67" i="4"/>
  <c r="D67" i="4"/>
  <c r="C67" i="4"/>
  <c r="B67" i="4"/>
  <c r="I66" i="4"/>
  <c r="G66" i="4"/>
  <c r="F66" i="4"/>
  <c r="D66" i="4"/>
  <c r="C66" i="4"/>
  <c r="B66" i="4"/>
  <c r="I65" i="4"/>
  <c r="G65" i="4"/>
  <c r="F65" i="4"/>
  <c r="D65" i="4"/>
  <c r="C65" i="4"/>
  <c r="B65" i="4"/>
  <c r="I64" i="4"/>
  <c r="G64" i="4"/>
  <c r="F64" i="4"/>
  <c r="D64" i="4"/>
  <c r="C64" i="4"/>
  <c r="B64" i="4"/>
  <c r="I63" i="4"/>
  <c r="G63" i="4"/>
  <c r="F63" i="4"/>
  <c r="D63" i="4"/>
  <c r="C63" i="4"/>
  <c r="B63" i="4"/>
  <c r="G62" i="4"/>
  <c r="F62" i="4"/>
  <c r="D62" i="4"/>
  <c r="C62" i="4"/>
  <c r="B62" i="4"/>
  <c r="I61" i="4"/>
  <c r="G61" i="4"/>
  <c r="F61" i="4"/>
  <c r="D61" i="4"/>
  <c r="C61" i="4"/>
  <c r="B61" i="4"/>
  <c r="I60" i="4"/>
  <c r="G60" i="4"/>
  <c r="F60" i="4"/>
  <c r="D60" i="4"/>
  <c r="C60" i="4"/>
  <c r="B60" i="4"/>
  <c r="D59" i="4"/>
  <c r="C59" i="4"/>
  <c r="B59" i="4"/>
  <c r="E71" i="4" s="1"/>
  <c r="I55" i="4"/>
  <c r="G55" i="4"/>
  <c r="F55" i="4"/>
  <c r="D55" i="4"/>
  <c r="C55" i="4"/>
  <c r="B55" i="4"/>
  <c r="I54" i="4"/>
  <c r="G54" i="4"/>
  <c r="F54" i="4"/>
  <c r="D54" i="4"/>
  <c r="C54" i="4"/>
  <c r="B54" i="4"/>
  <c r="I53" i="4"/>
  <c r="G53" i="4"/>
  <c r="F53" i="4"/>
  <c r="E53" i="4"/>
  <c r="D53" i="4"/>
  <c r="C53" i="4"/>
  <c r="B53" i="4"/>
  <c r="E54" i="4" s="1"/>
  <c r="I52" i="4"/>
  <c r="G52" i="4"/>
  <c r="F52" i="4"/>
  <c r="D52" i="4"/>
  <c r="C52" i="4"/>
  <c r="B52" i="4"/>
  <c r="I51" i="4"/>
  <c r="G51" i="4"/>
  <c r="F51" i="4"/>
  <c r="D51" i="4"/>
  <c r="C51" i="4"/>
  <c r="B51" i="4"/>
  <c r="I50" i="4"/>
  <c r="G50" i="4"/>
  <c r="F50" i="4"/>
  <c r="D50" i="4"/>
  <c r="C50" i="4"/>
  <c r="B50" i="4"/>
  <c r="I49" i="4"/>
  <c r="G49" i="4"/>
  <c r="F49" i="4"/>
  <c r="D49" i="4"/>
  <c r="C49" i="4"/>
  <c r="B49" i="4"/>
  <c r="I48" i="4"/>
  <c r="G48" i="4"/>
  <c r="F48" i="4"/>
  <c r="D48" i="4"/>
  <c r="C48" i="4"/>
  <c r="B48" i="4"/>
  <c r="I47" i="4"/>
  <c r="G47" i="4"/>
  <c r="F47" i="4"/>
  <c r="D47" i="4"/>
  <c r="C47" i="4"/>
  <c r="B47" i="4"/>
  <c r="I46" i="4"/>
  <c r="H46" i="4"/>
  <c r="G46" i="4"/>
  <c r="F46" i="4"/>
  <c r="D46" i="4"/>
  <c r="C46" i="4"/>
  <c r="B46" i="4"/>
  <c r="I45" i="4"/>
  <c r="G45" i="4"/>
  <c r="F45" i="4"/>
  <c r="D45" i="4"/>
  <c r="C45" i="4"/>
  <c r="B45" i="4"/>
  <c r="I44" i="4"/>
  <c r="G44" i="4"/>
  <c r="F44" i="4"/>
  <c r="D44" i="4"/>
  <c r="C44" i="4"/>
  <c r="B44" i="4"/>
  <c r="G43" i="4"/>
  <c r="F43" i="4"/>
  <c r="D43" i="4"/>
  <c r="C43" i="4"/>
  <c r="B43" i="4"/>
  <c r="I42" i="4"/>
  <c r="G42" i="4"/>
  <c r="F42" i="4"/>
  <c r="D42" i="4"/>
  <c r="C42" i="4"/>
  <c r="B42" i="4"/>
  <c r="I41" i="4"/>
  <c r="H41" i="4"/>
  <c r="J41" i="4" s="1"/>
  <c r="G41" i="4"/>
  <c r="F41" i="4"/>
  <c r="J42" i="4" s="1"/>
  <c r="D41" i="4"/>
  <c r="C41" i="4"/>
  <c r="B41" i="4"/>
  <c r="I40" i="4"/>
  <c r="G40" i="4"/>
  <c r="F40" i="4"/>
  <c r="D40" i="4"/>
  <c r="C40" i="4"/>
  <c r="B40" i="4"/>
  <c r="I39" i="4"/>
  <c r="G39" i="4"/>
  <c r="F39" i="4"/>
  <c r="D39" i="4"/>
  <c r="C39" i="4"/>
  <c r="B39" i="4"/>
  <c r="I38" i="4"/>
  <c r="F38" i="4"/>
  <c r="D38" i="4"/>
  <c r="C38" i="4"/>
  <c r="B38" i="4"/>
  <c r="E52" i="4" s="1"/>
  <c r="I37" i="4"/>
  <c r="G37" i="4"/>
  <c r="F37" i="4"/>
  <c r="D37" i="4"/>
  <c r="C37" i="4"/>
  <c r="B37" i="4"/>
  <c r="G36" i="4"/>
  <c r="F36" i="4"/>
  <c r="D36" i="4"/>
  <c r="C36" i="4"/>
  <c r="B36" i="4"/>
  <c r="I35" i="4"/>
  <c r="H35" i="4"/>
  <c r="G35" i="4"/>
  <c r="F35" i="4"/>
  <c r="D35" i="4"/>
  <c r="C35" i="4"/>
  <c r="B35" i="4"/>
  <c r="I34" i="4"/>
  <c r="F34" i="4"/>
  <c r="D34" i="4"/>
  <c r="C34" i="4"/>
  <c r="B34" i="4"/>
  <c r="E37" i="4" s="1"/>
  <c r="I33" i="4"/>
  <c r="F33" i="4"/>
  <c r="D33" i="4"/>
  <c r="C33" i="4"/>
  <c r="B33" i="4"/>
  <c r="E33" i="4" s="1"/>
  <c r="H32" i="4"/>
  <c r="J32" i="4" s="1"/>
  <c r="D32" i="4"/>
  <c r="C32" i="4"/>
  <c r="B32" i="4"/>
  <c r="E32" i="4" s="1"/>
  <c r="I28" i="4"/>
  <c r="G28" i="4"/>
  <c r="F28" i="4"/>
  <c r="D28" i="4"/>
  <c r="C28" i="4"/>
  <c r="B28" i="4"/>
  <c r="I27" i="4"/>
  <c r="H27" i="4"/>
  <c r="G27" i="4"/>
  <c r="F27" i="4"/>
  <c r="D27" i="4"/>
  <c r="C27" i="4"/>
  <c r="B27" i="4"/>
  <c r="I26" i="4"/>
  <c r="G26" i="4"/>
  <c r="F26" i="4"/>
  <c r="D26" i="4"/>
  <c r="C26" i="4"/>
  <c r="B26" i="4"/>
  <c r="I25" i="4"/>
  <c r="G25" i="4"/>
  <c r="F25" i="4"/>
  <c r="D25" i="4"/>
  <c r="C25" i="4"/>
  <c r="B25" i="4"/>
  <c r="I24" i="4"/>
  <c r="G24" i="4"/>
  <c r="F24" i="4"/>
  <c r="D24" i="4"/>
  <c r="C24" i="4"/>
  <c r="B24" i="4"/>
  <c r="I23" i="4"/>
  <c r="H23" i="4"/>
  <c r="G23" i="4"/>
  <c r="F23" i="4"/>
  <c r="D23" i="4"/>
  <c r="C23" i="4"/>
  <c r="B23" i="4"/>
  <c r="I22" i="4"/>
  <c r="G22" i="4"/>
  <c r="F22" i="4"/>
  <c r="D22" i="4"/>
  <c r="C22" i="4"/>
  <c r="B22" i="4"/>
  <c r="I21" i="4"/>
  <c r="G21" i="4"/>
  <c r="F21" i="4"/>
  <c r="D21" i="4"/>
  <c r="C21" i="4"/>
  <c r="B21" i="4"/>
  <c r="I20" i="4"/>
  <c r="G20" i="4"/>
  <c r="F20" i="4"/>
  <c r="D20" i="4"/>
  <c r="C20" i="4"/>
  <c r="B20" i="4"/>
  <c r="G19" i="4"/>
  <c r="F19" i="4"/>
  <c r="D19" i="4"/>
  <c r="C19" i="4"/>
  <c r="B19" i="4"/>
  <c r="I18" i="4"/>
  <c r="H18" i="4"/>
  <c r="J18" i="4" s="1"/>
  <c r="F18" i="4"/>
  <c r="D18" i="4"/>
  <c r="C18" i="4"/>
  <c r="E24" i="4" s="1"/>
  <c r="B18" i="4"/>
  <c r="E25" i="4" s="1"/>
  <c r="E17" i="4"/>
  <c r="D17" i="4"/>
  <c r="C17" i="4"/>
  <c r="E28" i="4" s="1"/>
  <c r="B17" i="4"/>
  <c r="J13" i="4"/>
  <c r="I13" i="4"/>
  <c r="G13" i="4"/>
  <c r="F13" i="4"/>
  <c r="D13" i="4"/>
  <c r="B13" i="4"/>
  <c r="I12" i="4"/>
  <c r="G12" i="4"/>
  <c r="F12" i="4"/>
  <c r="D12" i="4"/>
  <c r="C12" i="4"/>
  <c r="E12" i="4" s="1"/>
  <c r="B12" i="4"/>
  <c r="I11" i="4"/>
  <c r="H11" i="4"/>
  <c r="F11" i="4"/>
  <c r="D11" i="4"/>
  <c r="C11" i="4"/>
  <c r="B11" i="4"/>
  <c r="E11" i="4" s="1"/>
  <c r="I10" i="4"/>
  <c r="F10" i="4"/>
  <c r="E10" i="4"/>
  <c r="D10" i="4"/>
  <c r="C10" i="4"/>
  <c r="B10" i="4"/>
  <c r="I9" i="4"/>
  <c r="F9" i="4"/>
  <c r="D9" i="4"/>
  <c r="C9" i="4"/>
  <c r="B9" i="4"/>
  <c r="E9" i="4" s="1"/>
  <c r="I8" i="4"/>
  <c r="G8" i="4"/>
  <c r="F8" i="4"/>
  <c r="D8" i="4"/>
  <c r="C8" i="4"/>
  <c r="E8" i="4" s="1"/>
  <c r="B8" i="4"/>
  <c r="I7" i="4"/>
  <c r="H7" i="4"/>
  <c r="F7" i="4"/>
  <c r="D7" i="4"/>
  <c r="C7" i="4"/>
  <c r="B7" i="4"/>
  <c r="E7" i="4" s="1"/>
  <c r="I6" i="4"/>
  <c r="F6" i="4"/>
  <c r="E6" i="4"/>
  <c r="D6" i="4"/>
  <c r="C6" i="4"/>
  <c r="B6" i="4"/>
  <c r="I5" i="4"/>
  <c r="F5" i="4"/>
  <c r="E5" i="4"/>
  <c r="D5" i="4"/>
  <c r="C5" i="4"/>
  <c r="G11" i="4" s="1"/>
  <c r="B5" i="4"/>
  <c r="J4" i="4"/>
  <c r="D4" i="4"/>
  <c r="H80" i="4" s="1"/>
  <c r="C4" i="4"/>
  <c r="C13" i="4" s="1"/>
  <c r="B4" i="4"/>
  <c r="E4" i="4" s="1"/>
  <c r="J49" i="4" l="1"/>
  <c r="J38" i="4"/>
  <c r="E13" i="4"/>
  <c r="J23" i="4"/>
  <c r="J81" i="4"/>
  <c r="J21" i="4"/>
  <c r="E45" i="4"/>
  <c r="J48" i="4"/>
  <c r="E49" i="4"/>
  <c r="H50" i="4"/>
  <c r="H54" i="4"/>
  <c r="J54" i="4" s="1"/>
  <c r="H59" i="4"/>
  <c r="H60" i="4"/>
  <c r="E64" i="4"/>
  <c r="H65" i="4"/>
  <c r="E68" i="4"/>
  <c r="H69" i="4"/>
  <c r="E72" i="4"/>
  <c r="H73" i="4"/>
  <c r="H79" i="4"/>
  <c r="J79" i="4" s="1"/>
  <c r="H81" i="4"/>
  <c r="J6" i="4"/>
  <c r="H8" i="4"/>
  <c r="G9" i="4"/>
  <c r="H12" i="4"/>
  <c r="H17" i="4"/>
  <c r="J17" i="4" s="1"/>
  <c r="H19" i="4"/>
  <c r="J24" i="4" s="1"/>
  <c r="H20" i="4"/>
  <c r="E23" i="4"/>
  <c r="H24" i="4"/>
  <c r="J26" i="4"/>
  <c r="E27" i="4"/>
  <c r="H28" i="4"/>
  <c r="J28" i="4" s="1"/>
  <c r="E34" i="4"/>
  <c r="E35" i="4"/>
  <c r="H36" i="4"/>
  <c r="J36" i="4" s="1"/>
  <c r="H37" i="4"/>
  <c r="H38" i="4"/>
  <c r="E41" i="4"/>
  <c r="H42" i="4"/>
  <c r="E46" i="4"/>
  <c r="H47" i="4"/>
  <c r="E50" i="4"/>
  <c r="H51" i="4"/>
  <c r="H55" i="4"/>
  <c r="E60" i="4"/>
  <c r="H61" i="4"/>
  <c r="E65" i="4"/>
  <c r="H66" i="4"/>
  <c r="J68" i="4"/>
  <c r="E69" i="4"/>
  <c r="H70" i="4"/>
  <c r="J72" i="4"/>
  <c r="E73" i="4"/>
  <c r="H74" i="4"/>
  <c r="J75" i="4" s="1"/>
  <c r="H75" i="4"/>
  <c r="E80" i="4"/>
  <c r="J80" i="4"/>
  <c r="E26" i="4"/>
  <c r="G6" i="4"/>
  <c r="H9" i="4"/>
  <c r="E18" i="4"/>
  <c r="E20" i="4"/>
  <c r="J27" i="4"/>
  <c r="J46" i="4"/>
  <c r="J50" i="4"/>
  <c r="E51" i="4"/>
  <c r="H52" i="4"/>
  <c r="E55" i="4"/>
  <c r="E61" i="4"/>
  <c r="H62" i="4"/>
  <c r="J66" i="4" s="1"/>
  <c r="H63" i="4"/>
  <c r="E66" i="4"/>
  <c r="H67" i="4"/>
  <c r="J69" i="4"/>
  <c r="E70" i="4"/>
  <c r="H71" i="4"/>
  <c r="E74" i="4"/>
  <c r="E75" i="4"/>
  <c r="E22" i="4"/>
  <c r="J25" i="4"/>
  <c r="E40" i="4"/>
  <c r="H5" i="4"/>
  <c r="J10" i="4" s="1"/>
  <c r="G10" i="4"/>
  <c r="H13" i="4"/>
  <c r="E19" i="4"/>
  <c r="J19" i="4"/>
  <c r="H21" i="4"/>
  <c r="H25" i="4"/>
  <c r="E36" i="4"/>
  <c r="H39" i="4"/>
  <c r="J40" i="4" s="1"/>
  <c r="E42" i="4"/>
  <c r="H43" i="4"/>
  <c r="J45" i="4" s="1"/>
  <c r="H44" i="4"/>
  <c r="E47" i="4"/>
  <c r="H48" i="4"/>
  <c r="H6" i="4"/>
  <c r="G7" i="4"/>
  <c r="J8" i="4"/>
  <c r="H10" i="4"/>
  <c r="J20" i="4"/>
  <c r="E21" i="4"/>
  <c r="H22" i="4"/>
  <c r="J22" i="4" s="1"/>
  <c r="H26" i="4"/>
  <c r="H33" i="4"/>
  <c r="J33" i="4" s="1"/>
  <c r="H34" i="4"/>
  <c r="J34" i="4" s="1"/>
  <c r="E38" i="4"/>
  <c r="E39" i="4"/>
  <c r="H40" i="4"/>
  <c r="E43" i="4"/>
  <c r="E44" i="4"/>
  <c r="H45" i="4"/>
  <c r="J47" i="4"/>
  <c r="E48" i="4"/>
  <c r="H49" i="4"/>
  <c r="J51" i="4"/>
  <c r="H53" i="4"/>
  <c r="E59" i="4"/>
  <c r="E62" i="4"/>
  <c r="J62" i="4"/>
  <c r="E63" i="4"/>
  <c r="H64" i="4"/>
  <c r="E67" i="4"/>
  <c r="H68" i="4"/>
  <c r="H72" i="4"/>
  <c r="J37" i="4" l="1"/>
  <c r="J63" i="4"/>
  <c r="J52" i="4"/>
  <c r="J35" i="4"/>
  <c r="J55" i="4"/>
  <c r="J43" i="4"/>
  <c r="J11" i="4"/>
  <c r="J7" i="4"/>
  <c r="J5" i="4"/>
  <c r="J9" i="4"/>
  <c r="J64" i="4"/>
  <c r="J53" i="4"/>
  <c r="J44" i="4"/>
  <c r="J12" i="4"/>
  <c r="J74" i="4"/>
  <c r="J70" i="4"/>
  <c r="J61" i="4"/>
  <c r="J73" i="4"/>
  <c r="J65" i="4"/>
  <c r="J60" i="4"/>
  <c r="J59" i="4"/>
  <c r="J71" i="4"/>
  <c r="J67" i="4"/>
  <c r="J39" i="4"/>
</calcChain>
</file>

<file path=xl/sharedStrings.xml><?xml version="1.0" encoding="utf-8"?>
<sst xmlns="http://schemas.openxmlformats.org/spreadsheetml/2006/main" count="320" uniqueCount="189">
  <si>
    <t>Subida por concepto:</t>
  </si>
  <si>
    <t>GRUPO PROFESIONAL - CATEGORIA</t>
  </si>
  <si>
    <t>SUELDO</t>
  </si>
  <si>
    <t>C.CATEG.</t>
  </si>
  <si>
    <t>C.HOMOL.</t>
  </si>
  <si>
    <t>TOTAL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</si>
  <si>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</si>
  <si>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</si>
  <si>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</si>
  <si>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</si>
  <si>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</si>
  <si>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</si>
  <si>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</si>
  <si>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</si>
  <si>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</si>
  <si>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</si>
  <si>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</si>
  <si>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</si>
  <si>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</si>
  <si>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</si>
  <si>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</si>
  <si>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</si>
  <si>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</si>
  <si>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</si>
  <si>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</si>
  <si>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</si>
  <si>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</si>
  <si>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</si>
  <si>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</si>
  <si>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</si>
  <si>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</si>
  <si>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</si>
  <si>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</si>
  <si>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</si>
  <si>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</si>
  <si>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</si>
  <si>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</si>
  <si>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</si>
  <si>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</si>
  <si>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</si>
  <si>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</si>
  <si>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</si>
  <si>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</si>
  <si>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</si>
  <si>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</si>
  <si>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</si>
  <si>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</si>
  <si>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</si>
  <si>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</si>
  <si>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</si>
  <si>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</si>
  <si>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</si>
  <si>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</si>
  <si>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</si>
  <si>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</si>
  <si>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</si>
  <si>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</si>
  <si>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</si>
  <si>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</si>
  <si>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</si>
  <si>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</si>
  <si>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</si>
  <si>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</si>
  <si>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</si>
  <si>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</si>
  <si>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</si>
  <si>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</si>
  <si>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</si>
  <si>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</si>
  <si>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</si>
  <si>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</si>
  <si>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</si>
  <si>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</si>
  <si>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</si>
  <si>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</si>
  <si>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</si>
  <si>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</si>
  <si>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</si>
  <si>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</si>
  <si>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</si>
  <si>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</si>
  <si>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</si>
  <si>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</si>
  <si>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</si>
  <si>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</si>
  <si>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</si>
  <si>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</si>
  <si>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</si>
  <si>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</si>
  <si>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</si>
  <si>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</si>
  <si>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</si>
  <si>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</si>
  <si>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</si>
  <si>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</si>
  <si>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</si>
  <si>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Anual</t>
  </si>
  <si>
    <t>Cuatrimestral</t>
  </si>
  <si>
    <t>OTROS CONCEPTOS RETRIBUTIVOS</t>
  </si>
  <si>
    <t>VALOR</t>
  </si>
  <si>
    <t>%INCREMENTO</t>
  </si>
  <si>
    <t>IMPORTE HORA</t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</si>
  <si>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</si>
  <si>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</si>
  <si>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</si>
  <si>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</si>
  <si>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</si>
  <si>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</si>
  <si>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</si>
  <si>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</si>
  <si>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</si>
  <si>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</si>
  <si>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</si>
  <si>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</si>
  <si>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</si>
  <si>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</si>
  <si>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</si>
  <si>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</si>
  <si>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COMPLEMENTO PRODUCTIVIDAD 2017 PAS LABORAL</t>
  </si>
  <si>
    <t>CATEGORÍA</t>
  </si>
  <si>
    <t>1er TRAMO</t>
  </si>
  <si>
    <t>2º TRAMO</t>
  </si>
  <si>
    <t>3er TRAMO</t>
  </si>
  <si>
    <t>4º TRAMO</t>
  </si>
  <si>
    <t>TS APOYO DOCENCIA DIRECTOR SERVICIO</t>
  </si>
  <si>
    <t>GRUPO 1</t>
  </si>
  <si>
    <t>TS APOYO DOCENCIA SUBDIRECTOR SERVICIO</t>
  </si>
  <si>
    <t>TITULADO SUPERIOR</t>
  </si>
  <si>
    <t>TGM APOYO DOCENCIA DIRECTOR SERVICIO</t>
  </si>
  <si>
    <t>GRUPO 2</t>
  </si>
  <si>
    <t>TGM APOYO DOCENCIA SUBDIRECTOR SERVICIO</t>
  </si>
  <si>
    <t>TITULADO GRADO MEDIO</t>
  </si>
  <si>
    <t>ENCARGADO DE EQUIPO</t>
  </si>
  <si>
    <t>GRUPO 3</t>
  </si>
  <si>
    <t>TÉCNICO ESPECIALISTA</t>
  </si>
  <si>
    <t xml:space="preserve">TODO EL PERSONAL NO INCLUIDO </t>
  </si>
  <si>
    <t>GRUPO 4</t>
  </si>
  <si>
    <t>COMPLEMENTO PRODUCTIVIDAD 2018 PAS LABORAL</t>
  </si>
  <si>
    <t>INCREMENTO</t>
  </si>
  <si>
    <t>P</t>
  </si>
  <si>
    <t>Retribuciones PAS FUNCIONARIO Año 2018 (Enero-Junio 2018)</t>
  </si>
  <si>
    <t>GRUPO</t>
  </si>
  <si>
    <t>SUELDO MENSUAL</t>
  </si>
  <si>
    <t>TRIENIO MENSUAL</t>
  </si>
  <si>
    <t>P.EXTRA JUN 18</t>
  </si>
  <si>
    <t xml:space="preserve">Presupuestos(+1,50%) 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</si>
  <si>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</si>
  <si>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</si>
  <si>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</si>
  <si>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</si>
  <si>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</si>
  <si>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</si>
  <si>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</si>
  <si>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</si>
  <si>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</si>
  <si>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C.D. ANUAL</t>
  </si>
  <si>
    <t>TIPO</t>
  </si>
  <si>
    <t>C.E. MENSUAL</t>
  </si>
  <si>
    <t>C.E. ANUAL</t>
  </si>
  <si>
    <t>P ADICIONAL</t>
  </si>
  <si>
    <t>+1,50%</t>
  </si>
  <si>
    <t>Gerente</t>
  </si>
  <si>
    <t>1A</t>
  </si>
  <si>
    <t>2A</t>
  </si>
  <si>
    <t>3A</t>
  </si>
  <si>
    <t>4A</t>
  </si>
  <si>
    <t>5A</t>
  </si>
  <si>
    <t>6A</t>
  </si>
  <si>
    <t>7A</t>
  </si>
  <si>
    <t>8A</t>
  </si>
  <si>
    <t>PB Gestion</t>
  </si>
  <si>
    <t>COMPLEMENTO PRODUCTIVIDAD 2018 PAS FUNCIONARIO</t>
  </si>
  <si>
    <t>+1,75%</t>
  </si>
  <si>
    <t>1ER TRAMO</t>
  </si>
  <si>
    <t>COMPLEMENTO HOMOLOGACION 2018</t>
  </si>
  <si>
    <t>+ 1,50%</t>
  </si>
  <si>
    <t>+ 1,75%</t>
  </si>
  <si>
    <t>TOTAL 2018</t>
  </si>
  <si>
    <t>CARGOS ACADEMICOS (MENSUAL)</t>
  </si>
  <si>
    <t>Rector Universidad</t>
  </si>
  <si>
    <t>Vicerrector</t>
  </si>
  <si>
    <t>Decano o Director Centro</t>
  </si>
  <si>
    <t>Vicedecano, Subdirector, Secretario</t>
  </si>
  <si>
    <t>Director de Departamento</t>
  </si>
  <si>
    <t>Secretario de Departamento</t>
  </si>
  <si>
    <t>Coordinador de Master</t>
  </si>
  <si>
    <t>Director de Instituto Universitario</t>
  </si>
  <si>
    <t>Coordinador COU</t>
  </si>
  <si>
    <t>(Desde enero 2002 homologado a Director de Departamento)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</si>
</sst>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P_t_a_-;\-* #,##0\ _P_t_a_-;_-* &quot;-&quot;\ _P_t_a_-;_-@_-"/>
    <numFmt numFmtId="165" formatCode="_-* #,##0.00\ _P_t_a_-;\-* #,##0.00\ _P_t_a_-;_-* &quot;-&quot;\ _P_t_a_-;_-@_-"/>
    <numFmt numFmtId="166" formatCode="0.0%"/>
    <numFmt numFmtId="167" formatCode="_(\$* #,##0.00_);_(\$* \(#,##0.00\);_(\$* &quot;-&quot;??_);_(@_)"/>
    <numFmt numFmtId="168" formatCode="#,##0.00_ ;\-#,##0.00\ "/>
    <numFmt numFmtId="169" formatCode="_-* #,##0.000\ _€_-;\-* #,##0.0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7"/>
      <name val="Garamond"/>
      <family val="1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color theme="0" tint="-0.49998474074526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7" fontId="9" fillId="0" borderId="0"/>
    <xf numFmtId="0" fontId="9" fillId="0" borderId="0"/>
    <xf numFmtId="43" fontId="3" fillId="0" borderId="0" applyNumberFormat="0" applyFont="0" applyFill="0" applyBorder="0" applyAlignment="0" applyProtection="0"/>
    <xf numFmtId="0" fontId="9" fillId="0" borderId="0"/>
    <xf numFmtId="43" fontId="3" fillId="0" borderId="0" applyNumberFormat="0" applyFont="0" applyFill="0" applyBorder="0" applyAlignment="0" applyProtection="0"/>
  </cellStyleXfs>
  <cellXfs count="208">
    <xf numFmtId="0" fontId="0" fillId="0" borderId="0" xfId="0"/>
    <xf numFmtId="0" fontId="4" fillId="0" borderId="0" xfId="2" applyFont="1" applyBorder="1" applyAlignment="1">
      <alignment horizontal="right"/>
    </xf>
    <xf numFmtId="10" fontId="4" fillId="0" borderId="0" xfId="2" quotePrefix="1" applyNumberFormat="1" applyFont="1" applyBorder="1" applyAlignment="1">
      <alignment horizontal="center"/>
    </xf>
    <xf numFmtId="0" fontId="5" fillId="0" borderId="0" xfId="2" quotePrefix="1" applyFont="1" applyBorder="1" applyAlignment="1">
      <alignment horizontal="center"/>
    </xf>
    <xf numFmtId="0" fontId="4" fillId="0" borderId="0" xfId="2" quotePrefix="1" applyFont="1" applyBorder="1" applyAlignment="1">
      <alignment horizontal="center"/>
    </xf>
    <xf numFmtId="0" fontId="3" fillId="0" borderId="0" xfId="2" applyBorder="1"/>
    <xf numFmtId="0" fontId="5" fillId="0" borderId="0" xfId="2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left" wrapText="1"/>
    </xf>
    <xf numFmtId="4" fontId="4" fillId="0" borderId="0" xfId="3" applyNumberFormat="1" applyFont="1" applyBorder="1" applyAlignment="1">
      <alignment horizontal="center"/>
    </xf>
    <xf numFmtId="4" fontId="4" fillId="0" borderId="0" xfId="2" applyNumberFormat="1" applyFont="1" applyBorder="1" applyAlignment="1">
      <alignment horizontal="center" wrapText="1"/>
    </xf>
    <xf numFmtId="4" fontId="4" fillId="0" borderId="0" xfId="2" applyNumberFormat="1" applyFont="1" applyFill="1" applyBorder="1" applyAlignment="1">
      <alignment horizontal="center"/>
    </xf>
    <xf numFmtId="4" fontId="5" fillId="0" borderId="0" xfId="3" applyNumberFormat="1" applyFont="1" applyFill="1" applyBorder="1" applyAlignment="1">
      <alignment horizontal="center"/>
    </xf>
    <xf numFmtId="4" fontId="4" fillId="0" borderId="0" xfId="3" applyNumberFormat="1" applyFont="1" applyBorder="1" applyAlignment="1"/>
    <xf numFmtId="4" fontId="4" fillId="0" borderId="0" xfId="2" applyNumberFormat="1" applyFont="1" applyBorder="1" applyAlignment="1">
      <alignment horizontal="center"/>
    </xf>
    <xf numFmtId="4" fontId="5" fillId="0" borderId="0" xfId="2" applyNumberFormat="1" applyFont="1" applyFill="1" applyBorder="1" applyAlignment="1">
      <alignment horizontal="center" wrapText="1"/>
    </xf>
    <xf numFmtId="0" fontId="4" fillId="0" borderId="0" xfId="2" applyNumberFormat="1" applyFont="1" applyBorder="1" applyAlignment="1"/>
    <xf numFmtId="4" fontId="4" fillId="0" borderId="0" xfId="2" applyNumberFormat="1" applyFont="1" applyFill="1" applyBorder="1" applyAlignment="1">
      <alignment horizontal="center" wrapText="1"/>
    </xf>
    <xf numFmtId="4" fontId="3" fillId="0" borderId="0" xfId="2" applyNumberFormat="1" applyFont="1" applyBorder="1"/>
    <xf numFmtId="0" fontId="3" fillId="0" borderId="0" xfId="2" applyFont="1" applyBorder="1"/>
    <xf numFmtId="0" fontId="4" fillId="0" borderId="0" xfId="2" applyFont="1" applyBorder="1" applyAlignment="1"/>
    <xf numFmtId="2" fontId="3" fillId="0" borderId="0" xfId="2" applyNumberFormat="1" applyFont="1" applyBorder="1"/>
    <xf numFmtId="0" fontId="4" fillId="0" borderId="0" xfId="2" applyFont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165" fontId="4" fillId="0" borderId="0" xfId="3" applyNumberFormat="1" applyFont="1" applyBorder="1" applyAlignment="1"/>
    <xf numFmtId="0" fontId="4" fillId="0" borderId="0" xfId="2" applyFont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center" wrapText="1"/>
    </xf>
    <xf numFmtId="0" fontId="4" fillId="0" borderId="0" xfId="3" applyNumberFormat="1" applyFont="1" applyBorder="1" applyAlignment="1"/>
    <xf numFmtId="0" fontId="4" fillId="0" borderId="0" xfId="3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4" fontId="4" fillId="0" borderId="0" xfId="3" applyNumberFormat="1" applyFont="1" applyBorder="1" applyAlignment="1">
      <alignment horizontal="right"/>
    </xf>
    <xf numFmtId="165" fontId="4" fillId="0" borderId="0" xfId="3" applyNumberFormat="1" applyFont="1" applyFill="1" applyBorder="1" applyAlignment="1"/>
    <xf numFmtId="0" fontId="4" fillId="0" borderId="0" xfId="2" applyFont="1" applyBorder="1" applyAlignment="1">
      <alignment horizontal="left" shrinkToFit="1"/>
    </xf>
    <xf numFmtId="0" fontId="4" fillId="0" borderId="0" xfId="2" applyFont="1" applyBorder="1" applyAlignment="1">
      <alignment horizontal="left"/>
    </xf>
    <xf numFmtId="0" fontId="4" fillId="0" borderId="0" xfId="2" applyFont="1" applyBorder="1"/>
    <xf numFmtId="165" fontId="4" fillId="0" borderId="0" xfId="3" applyNumberFormat="1" applyFont="1" applyBorder="1"/>
    <xf numFmtId="0" fontId="5" fillId="0" borderId="1" xfId="2" applyFont="1" applyBorder="1" applyAlignment="1">
      <alignment horizontal="left"/>
    </xf>
    <xf numFmtId="10" fontId="4" fillId="0" borderId="2" xfId="2" quotePrefix="1" applyNumberFormat="1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5" fillId="0" borderId="4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 vertical="top" wrapText="1"/>
    </xf>
    <xf numFmtId="165" fontId="5" fillId="0" borderId="1" xfId="3" applyNumberFormat="1" applyFont="1" applyFill="1" applyBorder="1" applyAlignment="1">
      <alignment horizontal="center"/>
    </xf>
    <xf numFmtId="0" fontId="4" fillId="0" borderId="2" xfId="2" applyFont="1" applyBorder="1" applyAlignment="1"/>
    <xf numFmtId="0" fontId="5" fillId="0" borderId="2" xfId="2" applyFont="1" applyBorder="1" applyAlignment="1"/>
    <xf numFmtId="0" fontId="4" fillId="0" borderId="3" xfId="2" applyFont="1" applyBorder="1"/>
    <xf numFmtId="0" fontId="4" fillId="0" borderId="4" xfId="2" applyFont="1" applyBorder="1" applyAlignment="1">
      <alignment horizontal="left"/>
    </xf>
    <xf numFmtId="0" fontId="4" fillId="0" borderId="0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/>
    </xf>
    <xf numFmtId="165" fontId="5" fillId="0" borderId="6" xfId="3" applyNumberFormat="1" applyFont="1" applyFill="1" applyBorder="1" applyAlignment="1">
      <alignment horizontal="center"/>
    </xf>
    <xf numFmtId="0" fontId="4" fillId="0" borderId="7" xfId="2" applyFont="1" applyBorder="1" applyAlignment="1"/>
    <xf numFmtId="0" fontId="5" fillId="0" borderId="7" xfId="2" applyFont="1" applyBorder="1" applyAlignment="1"/>
    <xf numFmtId="0" fontId="4" fillId="0" borderId="8" xfId="2" applyFont="1" applyBorder="1"/>
    <xf numFmtId="0" fontId="4" fillId="0" borderId="4" xfId="2" applyFont="1" applyBorder="1" applyAlignment="1">
      <alignment horizontal="left" vertical="top" wrapText="1"/>
    </xf>
    <xf numFmtId="165" fontId="5" fillId="0" borderId="9" xfId="3" applyNumberFormat="1" applyFont="1" applyBorder="1"/>
    <xf numFmtId="0" fontId="4" fillId="0" borderId="10" xfId="2" applyFont="1" applyBorder="1" applyAlignment="1">
      <alignment horizontal="center"/>
    </xf>
    <xf numFmtId="0" fontId="4" fillId="0" borderId="6" xfId="2" applyFont="1" applyBorder="1" applyAlignment="1">
      <alignment horizontal="left" vertical="top" wrapText="1"/>
    </xf>
    <xf numFmtId="0" fontId="4" fillId="0" borderId="7" xfId="3" applyNumberFormat="1" applyFont="1" applyBorder="1" applyAlignment="1">
      <alignment horizontal="center" vertical="center"/>
    </xf>
    <xf numFmtId="4" fontId="4" fillId="0" borderId="8" xfId="3" applyNumberFormat="1" applyFont="1" applyBorder="1" applyAlignment="1">
      <alignment horizontal="center" vertical="center"/>
    </xf>
    <xf numFmtId="165" fontId="4" fillId="0" borderId="11" xfId="3" applyNumberFormat="1" applyFont="1" applyBorder="1"/>
    <xf numFmtId="4" fontId="4" fillId="0" borderId="12" xfId="2" applyNumberFormat="1" applyFont="1" applyBorder="1" applyAlignment="1">
      <alignment horizontal="center"/>
    </xf>
    <xf numFmtId="165" fontId="4" fillId="0" borderId="13" xfId="3" applyNumberFormat="1" applyFont="1" applyBorder="1"/>
    <xf numFmtId="4" fontId="4" fillId="0" borderId="14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165" fontId="4" fillId="0" borderId="3" xfId="3" applyNumberFormat="1" applyFont="1" applyFill="1" applyBorder="1" applyAlignment="1">
      <alignment horizontal="center"/>
    </xf>
    <xf numFmtId="0" fontId="5" fillId="0" borderId="4" xfId="2" applyFont="1" applyBorder="1" applyAlignment="1">
      <alignment horizontal="left"/>
    </xf>
    <xf numFmtId="165" fontId="5" fillId="0" borderId="5" xfId="3" applyNumberFormat="1" applyFont="1" applyFill="1" applyBorder="1" applyAlignment="1">
      <alignment horizontal="center"/>
    </xf>
    <xf numFmtId="0" fontId="4" fillId="0" borderId="0" xfId="2" applyNumberFormat="1" applyFont="1" applyBorder="1" applyAlignment="1">
      <alignment horizontal="center" vertical="top" wrapText="1"/>
    </xf>
    <xf numFmtId="10" fontId="4" fillId="0" borderId="0" xfId="2" quotePrefix="1" applyNumberFormat="1" applyFont="1" applyFill="1" applyBorder="1" applyAlignment="1">
      <alignment horizontal="center"/>
    </xf>
    <xf numFmtId="0" fontId="4" fillId="0" borderId="5" xfId="3" applyNumberFormat="1" applyFont="1" applyFill="1" applyBorder="1" applyAlignment="1">
      <alignment horizontal="center"/>
    </xf>
    <xf numFmtId="166" fontId="4" fillId="0" borderId="0" xfId="2" applyNumberFormat="1" applyFont="1" applyFill="1" applyBorder="1" applyAlignment="1">
      <alignment horizontal="center"/>
    </xf>
    <xf numFmtId="0" fontId="4" fillId="0" borderId="4" xfId="2" quotePrefix="1" applyFont="1" applyBorder="1" applyAlignment="1">
      <alignment horizontal="left"/>
    </xf>
    <xf numFmtId="166" fontId="4" fillId="0" borderId="0" xfId="2" quotePrefix="1" applyNumberFormat="1" applyFont="1" applyFill="1" applyBorder="1" applyAlignment="1">
      <alignment horizontal="center"/>
    </xf>
    <xf numFmtId="0" fontId="4" fillId="0" borderId="12" xfId="2" applyNumberFormat="1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14" xfId="2" applyNumberFormat="1" applyFont="1" applyBorder="1" applyAlignment="1">
      <alignment horizontal="center"/>
    </xf>
    <xf numFmtId="165" fontId="4" fillId="0" borderId="6" xfId="3" applyNumberFormat="1" applyFont="1" applyBorder="1"/>
    <xf numFmtId="0" fontId="4" fillId="0" borderId="7" xfId="2" applyFont="1" applyBorder="1" applyAlignment="1">
      <alignment horizontal="center"/>
    </xf>
    <xf numFmtId="0" fontId="4" fillId="0" borderId="7" xfId="2" applyNumberFormat="1" applyFont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165" fontId="5" fillId="0" borderId="8" xfId="3" applyNumberFormat="1" applyFont="1" applyFill="1" applyBorder="1" applyAlignment="1">
      <alignment horizontal="center"/>
    </xf>
    <xf numFmtId="0" fontId="3" fillId="0" borderId="0" xfId="2" applyBorder="1" applyAlignment="1">
      <alignment horizontal="left"/>
    </xf>
    <xf numFmtId="0" fontId="3" fillId="0" borderId="0" xfId="2" applyBorder="1" applyAlignment="1">
      <alignment horizontal="center"/>
    </xf>
    <xf numFmtId="2" fontId="3" fillId="0" borderId="0" xfId="2" applyNumberFormat="1" applyBorder="1"/>
    <xf numFmtId="0" fontId="6" fillId="0" borderId="0" xfId="2" applyFont="1" applyFill="1" applyBorder="1" applyAlignment="1">
      <alignment horizontal="center"/>
    </xf>
    <xf numFmtId="165" fontId="7" fillId="0" borderId="0" xfId="3" applyNumberFormat="1" applyFont="1" applyFill="1" applyBorder="1" applyAlignment="1">
      <alignment horizontal="center"/>
    </xf>
    <xf numFmtId="165" fontId="6" fillId="0" borderId="0" xfId="3" applyNumberFormat="1" applyFont="1" applyBorder="1"/>
    <xf numFmtId="0" fontId="6" fillId="0" borderId="0" xfId="2" applyFont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8" fillId="0" borderId="0" xfId="2" applyFont="1" applyBorder="1"/>
    <xf numFmtId="0" fontId="8" fillId="0" borderId="0" xfId="2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20" xfId="0" applyFont="1" applyFill="1" applyBorder="1" applyAlignment="1">
      <alignment horizontal="left" vertical="center" wrapText="1"/>
    </xf>
    <xf numFmtId="4" fontId="11" fillId="2" borderId="20" xfId="0" applyNumberFormat="1" applyFont="1" applyFill="1" applyBorder="1" applyAlignment="1">
      <alignment horizontal="right"/>
    </xf>
    <xf numFmtId="4" fontId="0" fillId="0" borderId="0" xfId="0" applyNumberFormat="1"/>
    <xf numFmtId="0" fontId="2" fillId="2" borderId="20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" fontId="11" fillId="3" borderId="20" xfId="0" applyNumberFormat="1" applyFont="1" applyFill="1" applyBorder="1" applyAlignment="1">
      <alignment horizontal="right"/>
    </xf>
    <xf numFmtId="0" fontId="2" fillId="4" borderId="20" xfId="0" applyFont="1" applyFill="1" applyBorder="1" applyAlignment="1">
      <alignment horizontal="left" vertical="center"/>
    </xf>
    <xf numFmtId="4" fontId="11" fillId="4" borderId="20" xfId="0" applyNumberFormat="1" applyFont="1" applyFill="1" applyBorder="1" applyAlignment="1">
      <alignment horizontal="right"/>
    </xf>
    <xf numFmtId="0" fontId="2" fillId="5" borderId="20" xfId="0" applyFont="1" applyFill="1" applyBorder="1" applyAlignment="1">
      <alignment horizontal="left" vertical="center"/>
    </xf>
    <xf numFmtId="4" fontId="11" fillId="5" borderId="20" xfId="0" applyNumberFormat="1" applyFont="1" applyFill="1" applyBorder="1" applyAlignment="1">
      <alignment horizontal="right"/>
    </xf>
    <xf numFmtId="0" fontId="2" fillId="6" borderId="20" xfId="0" applyFont="1" applyFill="1" applyBorder="1" applyAlignment="1">
      <alignment horizontal="left" vertical="center"/>
    </xf>
    <xf numFmtId="4" fontId="11" fillId="6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 vertical="center"/>
    </xf>
    <xf numFmtId="0" fontId="13" fillId="0" borderId="3" xfId="0" applyFont="1" applyBorder="1"/>
    <xf numFmtId="0" fontId="13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5" xfId="1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 wrapText="1"/>
    </xf>
    <xf numFmtId="2" fontId="0" fillId="0" borderId="0" xfId="0" applyNumberFormat="1"/>
    <xf numFmtId="0" fontId="2" fillId="2" borderId="23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4" fontId="11" fillId="6" borderId="28" xfId="0" applyNumberFormat="1" applyFont="1" applyFill="1" applyBorder="1" applyAlignment="1">
      <alignment horizontal="right"/>
    </xf>
    <xf numFmtId="0" fontId="0" fillId="0" borderId="29" xfId="0" applyBorder="1" applyAlignment="1">
      <alignment horizontal="center" vertical="center"/>
    </xf>
    <xf numFmtId="0" fontId="3" fillId="7" borderId="0" xfId="2" applyFill="1"/>
    <xf numFmtId="43" fontId="15" fillId="0" borderId="0" xfId="6" applyFont="1" applyBorder="1" applyAlignment="1">
      <alignment horizontal="right"/>
    </xf>
    <xf numFmtId="43" fontId="15" fillId="7" borderId="0" xfId="6" applyFont="1" applyFill="1" applyBorder="1" applyAlignment="1">
      <alignment horizontal="right"/>
    </xf>
    <xf numFmtId="168" fontId="3" fillId="7" borderId="0" xfId="2" applyNumberFormat="1" applyFill="1"/>
    <xf numFmtId="0" fontId="15" fillId="7" borderId="0" xfId="2" applyFont="1" applyFill="1" applyBorder="1" applyAlignment="1">
      <alignment horizontal="right" vertical="center"/>
    </xf>
    <xf numFmtId="4" fontId="15" fillId="7" borderId="0" xfId="6" applyNumberFormat="1" applyFont="1" applyFill="1" applyBorder="1" applyAlignment="1">
      <alignment horizontal="right"/>
    </xf>
    <xf numFmtId="10" fontId="14" fillId="7" borderId="0" xfId="6" applyNumberFormat="1" applyFont="1" applyFill="1" applyBorder="1" applyAlignment="1">
      <alignment horizontal="left" vertical="center"/>
    </xf>
    <xf numFmtId="169" fontId="15" fillId="7" borderId="0" xfId="6" applyNumberFormat="1" applyFont="1" applyFill="1" applyBorder="1" applyAlignment="1">
      <alignment horizontal="right"/>
    </xf>
    <xf numFmtId="0" fontId="15" fillId="7" borderId="0" xfId="6" applyNumberFormat="1" applyFont="1" applyFill="1" applyBorder="1" applyAlignment="1">
      <alignment horizontal="center" vertical="center"/>
    </xf>
    <xf numFmtId="2" fontId="15" fillId="0" borderId="20" xfId="0" applyNumberFormat="1" applyFont="1" applyBorder="1"/>
    <xf numFmtId="10" fontId="17" fillId="7" borderId="0" xfId="6" applyNumberFormat="1" applyFont="1" applyFill="1" applyBorder="1" applyAlignment="1">
      <alignment horizontal="right" vertical="center"/>
    </xf>
    <xf numFmtId="43" fontId="18" fillId="7" borderId="0" xfId="6" applyFont="1" applyFill="1" applyBorder="1" applyAlignment="1">
      <alignment horizontal="right" vertical="center"/>
    </xf>
    <xf numFmtId="43" fontId="15" fillId="0" borderId="20" xfId="6" applyFont="1" applyBorder="1" applyAlignment="1">
      <alignment horizontal="center" vertical="center"/>
    </xf>
    <xf numFmtId="43" fontId="15" fillId="0" borderId="39" xfId="6" applyFont="1" applyBorder="1" applyAlignment="1">
      <alignment horizontal="center" vertical="center"/>
    </xf>
    <xf numFmtId="0" fontId="15" fillId="0" borderId="0" xfId="2" applyFont="1"/>
    <xf numFmtId="0" fontId="15" fillId="7" borderId="0" xfId="2" applyFont="1" applyFill="1"/>
    <xf numFmtId="43" fontId="16" fillId="0" borderId="23" xfId="6" applyFont="1" applyBorder="1" applyAlignment="1">
      <alignment horizontal="center" vertical="center"/>
    </xf>
    <xf numFmtId="4" fontId="17" fillId="0" borderId="20" xfId="6" applyNumberFormat="1" applyFont="1" applyFill="1" applyBorder="1" applyAlignment="1">
      <alignment horizontal="right" vertical="center"/>
    </xf>
    <xf numFmtId="4" fontId="17" fillId="0" borderId="39" xfId="6" applyNumberFormat="1" applyFont="1" applyFill="1" applyBorder="1" applyAlignment="1">
      <alignment horizontal="right" vertical="center"/>
    </xf>
    <xf numFmtId="43" fontId="16" fillId="0" borderId="27" xfId="6" applyFont="1" applyBorder="1" applyAlignment="1">
      <alignment horizontal="center" vertical="center"/>
    </xf>
    <xf numFmtId="4" fontId="17" fillId="0" borderId="28" xfId="6" applyNumberFormat="1" applyFont="1" applyFill="1" applyBorder="1" applyAlignment="1">
      <alignment horizontal="right" vertical="center"/>
    </xf>
    <xf numFmtId="4" fontId="17" fillId="0" borderId="29" xfId="6" applyNumberFormat="1" applyFont="1" applyFill="1" applyBorder="1" applyAlignment="1">
      <alignment horizontal="right" vertical="center"/>
    </xf>
    <xf numFmtId="43" fontId="16" fillId="7" borderId="0" xfId="6" applyFont="1" applyFill="1" applyBorder="1" applyAlignment="1">
      <alignment horizontal="center" vertical="center"/>
    </xf>
    <xf numFmtId="4" fontId="16" fillId="7" borderId="0" xfId="6" applyNumberFormat="1" applyFont="1" applyFill="1" applyBorder="1" applyAlignment="1">
      <alignment horizontal="center" vertical="center"/>
    </xf>
    <xf numFmtId="43" fontId="16" fillId="0" borderId="21" xfId="6" applyFont="1" applyBorder="1" applyAlignment="1">
      <alignment horizontal="center" vertical="center"/>
    </xf>
    <xf numFmtId="4" fontId="16" fillId="0" borderId="22" xfId="6" applyNumberFormat="1" applyFont="1" applyBorder="1" applyAlignment="1">
      <alignment horizontal="center" vertical="center"/>
    </xf>
    <xf numFmtId="4" fontId="16" fillId="0" borderId="40" xfId="6" applyNumberFormat="1" applyFont="1" applyBorder="1" applyAlignment="1">
      <alignment horizontal="center" vertical="center"/>
    </xf>
    <xf numFmtId="0" fontId="19" fillId="7" borderId="0" xfId="6" applyNumberFormat="1" applyFont="1" applyFill="1" applyBorder="1" applyAlignment="1">
      <alignment horizontal="right"/>
    </xf>
    <xf numFmtId="0" fontId="16" fillId="0" borderId="23" xfId="2" applyFont="1" applyBorder="1" applyAlignment="1">
      <alignment horizontal="center" vertical="center"/>
    </xf>
    <xf numFmtId="4" fontId="19" fillId="7" borderId="0" xfId="6" applyNumberFormat="1" applyFont="1" applyFill="1" applyBorder="1" applyAlignment="1">
      <alignment horizontal="right"/>
    </xf>
    <xf numFmtId="0" fontId="16" fillId="0" borderId="27" xfId="2" applyFont="1" applyBorder="1" applyAlignment="1">
      <alignment horizontal="center" vertical="center"/>
    </xf>
    <xf numFmtId="0" fontId="15" fillId="7" borderId="0" xfId="2" applyFont="1" applyFill="1" applyBorder="1" applyAlignment="1"/>
    <xf numFmtId="10" fontId="17" fillId="7" borderId="0" xfId="6" applyNumberFormat="1" applyFont="1" applyFill="1" applyBorder="1" applyAlignment="1">
      <alignment horizontal="left" vertical="center"/>
    </xf>
    <xf numFmtId="43" fontId="16" fillId="0" borderId="20" xfId="6" applyFont="1" applyBorder="1" applyAlignment="1">
      <alignment horizontal="center" vertical="center"/>
    </xf>
    <xf numFmtId="43" fontId="16" fillId="0" borderId="39" xfId="6" applyFont="1" applyBorder="1" applyAlignment="1">
      <alignment horizontal="center" vertical="center"/>
    </xf>
    <xf numFmtId="0" fontId="16" fillId="0" borderId="23" xfId="6" applyNumberFormat="1" applyFont="1" applyBorder="1" applyAlignment="1">
      <alignment horizontal="center" vertical="center"/>
    </xf>
    <xf numFmtId="0" fontId="16" fillId="0" borderId="23" xfId="6" applyNumberFormat="1" applyFont="1" applyFill="1" applyBorder="1" applyAlignment="1">
      <alignment horizontal="center" vertical="center"/>
    </xf>
    <xf numFmtId="0" fontId="16" fillId="0" borderId="27" xfId="6" applyNumberFormat="1" applyFont="1" applyFill="1" applyBorder="1" applyAlignment="1">
      <alignment horizontal="center" vertical="center"/>
    </xf>
    <xf numFmtId="0" fontId="15" fillId="7" borderId="0" xfId="2" applyFont="1" applyFill="1" applyBorder="1"/>
    <xf numFmtId="17" fontId="15" fillId="0" borderId="37" xfId="8" applyNumberFormat="1" applyFont="1" applyBorder="1" applyAlignment="1">
      <alignment horizontal="right" vertical="center"/>
    </xf>
    <xf numFmtId="0" fontId="15" fillId="0" borderId="26" xfId="8" applyNumberFormat="1" applyFont="1" applyBorder="1" applyAlignment="1">
      <alignment horizontal="right" vertical="center"/>
    </xf>
    <xf numFmtId="0" fontId="15" fillId="7" borderId="0" xfId="2" applyFont="1" applyFill="1" applyBorder="1" applyAlignment="1">
      <alignment vertical="center"/>
    </xf>
    <xf numFmtId="17" fontId="15" fillId="0" borderId="23" xfId="8" applyNumberFormat="1" applyFont="1" applyBorder="1" applyAlignment="1">
      <alignment horizontal="right" vertical="center"/>
    </xf>
    <xf numFmtId="0" fontId="20" fillId="0" borderId="39" xfId="8" applyNumberFormat="1" applyFont="1" applyBorder="1" applyAlignment="1">
      <alignment horizontal="right" vertical="center"/>
    </xf>
    <xf numFmtId="49" fontId="17" fillId="7" borderId="0" xfId="6" applyNumberFormat="1" applyFont="1" applyFill="1" applyBorder="1" applyAlignment="1">
      <alignment horizontal="left" vertical="center"/>
    </xf>
    <xf numFmtId="0" fontId="17" fillId="0" borderId="27" xfId="2" applyFont="1" applyBorder="1" applyAlignment="1">
      <alignment vertical="center"/>
    </xf>
    <xf numFmtId="0" fontId="17" fillId="0" borderId="29" xfId="2" applyFont="1" applyBorder="1" applyAlignment="1">
      <alignment vertical="center"/>
    </xf>
    <xf numFmtId="0" fontId="21" fillId="0" borderId="20" xfId="0" applyFont="1" applyBorder="1"/>
    <xf numFmtId="0" fontId="21" fillId="0" borderId="0" xfId="0" applyFont="1"/>
    <xf numFmtId="10" fontId="17" fillId="7" borderId="4" xfId="6" applyNumberFormat="1" applyFont="1" applyFill="1" applyBorder="1" applyAlignment="1">
      <alignment horizontal="left" vertical="center"/>
    </xf>
    <xf numFmtId="10" fontId="17" fillId="7" borderId="0" xfId="6" applyNumberFormat="1" applyFont="1" applyFill="1" applyBorder="1" applyAlignment="1">
      <alignment horizontal="left" vertical="center"/>
    </xf>
    <xf numFmtId="43" fontId="16" fillId="0" borderId="30" xfId="6" applyFont="1" applyFill="1" applyBorder="1" applyAlignment="1">
      <alignment horizontal="center" vertical="center"/>
    </xf>
    <xf numFmtId="43" fontId="16" fillId="0" borderId="31" xfId="6" applyFont="1" applyFill="1" applyBorder="1" applyAlignment="1">
      <alignment horizontal="center" vertical="center"/>
    </xf>
    <xf numFmtId="43" fontId="16" fillId="0" borderId="32" xfId="6" applyFont="1" applyFill="1" applyBorder="1" applyAlignment="1">
      <alignment horizontal="center" vertical="center"/>
    </xf>
    <xf numFmtId="43" fontId="16" fillId="0" borderId="33" xfId="6" applyFont="1" applyBorder="1" applyAlignment="1">
      <alignment horizontal="center" vertical="center"/>
    </xf>
    <xf numFmtId="43" fontId="16" fillId="0" borderId="37" xfId="6" applyFont="1" applyBorder="1" applyAlignment="1">
      <alignment horizontal="center" vertical="center"/>
    </xf>
    <xf numFmtId="43" fontId="16" fillId="0" borderId="34" xfId="6" applyFont="1" applyBorder="1" applyAlignment="1">
      <alignment horizontal="center" vertical="center" wrapText="1"/>
    </xf>
    <xf numFmtId="43" fontId="16" fillId="0" borderId="38" xfId="6" applyFont="1" applyBorder="1" applyAlignment="1">
      <alignment horizontal="center" vertical="center" wrapText="1"/>
    </xf>
    <xf numFmtId="43" fontId="16" fillId="0" borderId="35" xfId="6" applyFont="1" applyBorder="1" applyAlignment="1">
      <alignment horizontal="center" vertical="center"/>
    </xf>
    <xf numFmtId="43" fontId="16" fillId="0" borderId="36" xfId="6" applyFont="1" applyBorder="1" applyAlignment="1">
      <alignment horizontal="center" vertical="center"/>
    </xf>
    <xf numFmtId="43" fontId="16" fillId="0" borderId="21" xfId="6" applyFont="1" applyBorder="1" applyAlignment="1">
      <alignment horizontal="center" vertical="center"/>
    </xf>
    <xf numFmtId="43" fontId="16" fillId="0" borderId="22" xfId="6" applyFont="1" applyBorder="1" applyAlignment="1">
      <alignment horizontal="center" vertical="center"/>
    </xf>
    <xf numFmtId="43" fontId="16" fillId="0" borderId="40" xfId="6" applyFont="1" applyBorder="1" applyAlignment="1">
      <alignment horizontal="center" vertical="center"/>
    </xf>
    <xf numFmtId="43" fontId="16" fillId="0" borderId="30" xfId="8" applyFont="1" applyBorder="1" applyAlignment="1">
      <alignment horizontal="center" vertical="center"/>
    </xf>
    <xf numFmtId="43" fontId="16" fillId="0" borderId="31" xfId="8" applyFont="1" applyBorder="1" applyAlignment="1">
      <alignment horizontal="center" vertical="center"/>
    </xf>
    <xf numFmtId="43" fontId="16" fillId="0" borderId="32" xfId="8" applyFont="1" applyBorder="1" applyAlignment="1">
      <alignment horizontal="center" vertical="center"/>
    </xf>
    <xf numFmtId="165" fontId="5" fillId="0" borderId="9" xfId="3" applyNumberFormat="1" applyFont="1" applyBorder="1" applyAlignment="1">
      <alignment horizontal="center"/>
    </xf>
    <xf numFmtId="165" fontId="4" fillId="0" borderId="15" xfId="3" applyNumberFormat="1" applyFont="1" applyBorder="1" applyAlignment="1">
      <alignment horizontal="center"/>
    </xf>
    <xf numFmtId="165" fontId="4" fillId="0" borderId="10" xfId="3" applyNumberFormat="1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</cellXfs>
  <cellStyles count="9">
    <cellStyle name="Millares [0] 2" xfId="3"/>
    <cellStyle name="Millares 2" xfId="6"/>
    <cellStyle name="Millares 2 2" xfId="8"/>
    <cellStyle name="Moneda 2" xfId="4"/>
    <cellStyle name="Normal" xfId="0" builtinId="0"/>
    <cellStyle name="Normal 2" xfId="2"/>
    <cellStyle name="Normal 2 2" xfId="7"/>
    <cellStyle name="Normal 3" xfId="5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zoomScaleNormal="100" workbookViewId="0">
      <selection activeCell="E15" sqref="E15"/>
    </sheetView>
  </sheetViews>
  <sheetFormatPr baseColWidth="10" defaultRowHeight="12.75" x14ac:dyDescent="0.2"/>
  <cols>
    <col min="1" max="1" width="18" style="124" bestFit="1" customWidth="1"/>
    <col min="2" max="2" width="29.7109375" style="124" customWidth="1"/>
    <col min="3" max="3" width="19.5703125" style="124" customWidth="1"/>
    <col min="4" max="4" width="18.85546875" style="124" customWidth="1"/>
    <col min="5" max="5" width="16.5703125" style="124" bestFit="1" customWidth="1"/>
    <col min="6" max="6" width="12.42578125" style="124" bestFit="1" customWidth="1"/>
    <col min="7" max="7" width="10.7109375" style="124" customWidth="1"/>
    <col min="8" max="8" width="22.85546875" style="124" bestFit="1" customWidth="1"/>
    <col min="9" max="16384" width="11.42578125" style="124"/>
  </cols>
  <sheetData>
    <row r="1" spans="1:17" ht="40.5" customHeight="1" thickBot="1" x14ac:dyDescent="0.25">
      <c r="A1" s="175" t="s">
        <v>140</v>
      </c>
      <c r="B1" s="176"/>
      <c r="C1" s="176"/>
      <c r="D1" s="176"/>
      <c r="E1" s="176"/>
      <c r="F1" s="177"/>
      <c r="G1" s="134">
        <v>1.4999999999999999E-2</v>
      </c>
      <c r="H1" s="135" t="s">
        <v>138</v>
      </c>
    </row>
    <row r="2" spans="1:17" ht="15.75" x14ac:dyDescent="0.2">
      <c r="A2" s="178" t="s">
        <v>141</v>
      </c>
      <c r="B2" s="180" t="s">
        <v>142</v>
      </c>
      <c r="C2" s="180" t="s">
        <v>143</v>
      </c>
      <c r="D2" s="182" t="s">
        <v>144</v>
      </c>
      <c r="E2" s="183"/>
      <c r="F2" s="173" t="s">
        <v>145</v>
      </c>
      <c r="G2" s="174"/>
      <c r="H2" s="174"/>
    </row>
    <row r="3" spans="1:17" ht="15" x14ac:dyDescent="0.2">
      <c r="A3" s="179"/>
      <c r="B3" s="181"/>
      <c r="C3" s="181"/>
      <c r="D3" s="136" t="s">
        <v>2</v>
      </c>
      <c r="E3" s="137" t="s">
        <v>146</v>
      </c>
      <c r="F3" s="125"/>
      <c r="G3" s="138"/>
      <c r="H3" s="139"/>
    </row>
    <row r="4" spans="1:17" ht="15.75" x14ac:dyDescent="0.2">
      <c r="A4" s="140" t="s">
        <v>147</v>
      </c>
      <c r="B4" s="141">
        <v>1148.3399999999999</v>
      </c>
      <c r="C4" s="141">
        <v>44.18</v>
      </c>
      <c r="D4" s="141">
        <v>708.61</v>
      </c>
      <c r="E4" s="142">
        <v>27.26</v>
      </c>
      <c r="F4" s="126"/>
      <c r="G4" s="139"/>
      <c r="H4" s="139"/>
      <c r="M4" s="127"/>
      <c r="N4" s="127"/>
      <c r="O4" s="127"/>
      <c r="P4" s="127"/>
      <c r="Q4" s="127"/>
    </row>
    <row r="5" spans="1:17" ht="15.75" x14ac:dyDescent="0.2">
      <c r="A5" s="140" t="s">
        <v>148</v>
      </c>
      <c r="B5" s="141">
        <v>992.94</v>
      </c>
      <c r="C5" s="141">
        <v>36.020000000000003</v>
      </c>
      <c r="D5" s="141">
        <v>724.16</v>
      </c>
      <c r="E5" s="142">
        <v>26.26</v>
      </c>
      <c r="F5" s="126"/>
      <c r="G5" s="139"/>
      <c r="H5" s="139"/>
      <c r="M5" s="127"/>
      <c r="N5" s="127"/>
      <c r="O5" s="127"/>
      <c r="P5" s="127"/>
      <c r="Q5" s="127"/>
    </row>
    <row r="6" spans="1:17" ht="15.75" x14ac:dyDescent="0.2">
      <c r="A6" s="140" t="s">
        <v>149</v>
      </c>
      <c r="B6" s="141">
        <v>867.96</v>
      </c>
      <c r="C6" s="141">
        <v>31.61</v>
      </c>
      <c r="D6" s="141">
        <v>750.16</v>
      </c>
      <c r="E6" s="142">
        <v>27.33</v>
      </c>
      <c r="F6" s="126"/>
      <c r="G6" s="139"/>
      <c r="H6" s="139"/>
      <c r="M6" s="127"/>
      <c r="N6" s="127"/>
      <c r="O6" s="127"/>
      <c r="P6" s="127"/>
      <c r="Q6" s="127"/>
    </row>
    <row r="7" spans="1:17" ht="15.75" x14ac:dyDescent="0.2">
      <c r="A7" s="140" t="s">
        <v>150</v>
      </c>
      <c r="B7" s="141">
        <v>745.53</v>
      </c>
      <c r="C7" s="141">
        <v>27.26</v>
      </c>
      <c r="D7" s="141">
        <v>644.35</v>
      </c>
      <c r="E7" s="142">
        <v>23.54</v>
      </c>
      <c r="F7" s="126"/>
      <c r="G7" s="139"/>
      <c r="H7" s="139"/>
      <c r="M7" s="127"/>
      <c r="N7" s="127"/>
      <c r="O7" s="127"/>
      <c r="P7" s="127"/>
      <c r="Q7" s="127"/>
    </row>
    <row r="8" spans="1:17" ht="15.75" x14ac:dyDescent="0.2">
      <c r="A8" s="140" t="s">
        <v>151</v>
      </c>
      <c r="B8" s="141">
        <v>620.48</v>
      </c>
      <c r="C8" s="141">
        <v>18.55</v>
      </c>
      <c r="D8" s="141">
        <v>614.82000000000005</v>
      </c>
      <c r="E8" s="142">
        <v>18.37</v>
      </c>
      <c r="F8" s="126"/>
      <c r="G8" s="139"/>
      <c r="H8" s="139"/>
      <c r="M8" s="127"/>
      <c r="N8" s="127"/>
      <c r="O8" s="127"/>
      <c r="P8" s="127"/>
      <c r="Q8" s="127"/>
    </row>
    <row r="9" spans="1:17" ht="16.5" thickBot="1" x14ac:dyDescent="0.25">
      <c r="A9" s="143" t="s">
        <v>152</v>
      </c>
      <c r="B9" s="144">
        <v>567.9</v>
      </c>
      <c r="C9" s="144">
        <v>13.96</v>
      </c>
      <c r="D9" s="144">
        <v>567.9</v>
      </c>
      <c r="E9" s="145">
        <v>13.96</v>
      </c>
      <c r="F9" s="126"/>
      <c r="G9" s="139"/>
      <c r="H9" s="139"/>
      <c r="M9" s="127"/>
      <c r="N9" s="127"/>
      <c r="O9" s="127"/>
      <c r="P9" s="127"/>
      <c r="Q9" s="127"/>
    </row>
    <row r="10" spans="1:17" ht="16.5" thickBot="1" x14ac:dyDescent="0.25">
      <c r="A10" s="146"/>
      <c r="B10" s="146"/>
      <c r="C10" s="146"/>
      <c r="D10" s="146"/>
      <c r="E10" s="146"/>
      <c r="F10" s="147"/>
      <c r="G10" s="139"/>
      <c r="H10" s="139"/>
    </row>
    <row r="11" spans="1:17" ht="15.75" x14ac:dyDescent="0.2">
      <c r="A11" s="148" t="s">
        <v>153</v>
      </c>
      <c r="B11" s="149" t="s">
        <v>154</v>
      </c>
      <c r="C11" s="150" t="s">
        <v>155</v>
      </c>
      <c r="D11" s="173" t="s">
        <v>145</v>
      </c>
      <c r="E11" s="174"/>
      <c r="F11" s="151"/>
      <c r="G11" s="139"/>
      <c r="H11" s="139"/>
    </row>
    <row r="12" spans="1:17" ht="15.75" x14ac:dyDescent="0.2">
      <c r="A12" s="152">
        <v>30</v>
      </c>
      <c r="B12" s="141">
        <v>1003.06</v>
      </c>
      <c r="C12" s="142">
        <f>B12*14</f>
        <v>14042.84</v>
      </c>
      <c r="D12" s="128"/>
      <c r="E12" s="153"/>
      <c r="F12" s="151"/>
      <c r="G12" s="139"/>
      <c r="H12" s="139"/>
    </row>
    <row r="13" spans="1:17" ht="15.75" x14ac:dyDescent="0.2">
      <c r="A13" s="152">
        <v>29</v>
      </c>
      <c r="B13" s="141">
        <v>899.7</v>
      </c>
      <c r="C13" s="142">
        <f t="shared" ref="C13:C27" si="0">B13*14</f>
        <v>12595.800000000001</v>
      </c>
      <c r="D13" s="128"/>
      <c r="E13" s="153"/>
      <c r="F13" s="151"/>
      <c r="G13" s="139"/>
      <c r="H13" s="139"/>
    </row>
    <row r="14" spans="1:17" ht="15.75" x14ac:dyDescent="0.2">
      <c r="A14" s="152">
        <v>28</v>
      </c>
      <c r="B14" s="141">
        <v>861.88</v>
      </c>
      <c r="C14" s="142">
        <f t="shared" si="0"/>
        <v>12066.32</v>
      </c>
      <c r="D14" s="128"/>
      <c r="E14" s="153"/>
      <c r="F14" s="151"/>
      <c r="G14" s="139"/>
      <c r="H14" s="139"/>
    </row>
    <row r="15" spans="1:17" ht="15.75" x14ac:dyDescent="0.2">
      <c r="A15" s="152">
        <v>27</v>
      </c>
      <c r="B15" s="141">
        <v>824.03</v>
      </c>
      <c r="C15" s="142">
        <f t="shared" si="0"/>
        <v>11536.42</v>
      </c>
      <c r="D15" s="128"/>
      <c r="E15" s="153"/>
      <c r="F15" s="151"/>
      <c r="G15" s="139"/>
      <c r="H15" s="139"/>
    </row>
    <row r="16" spans="1:17" ht="15.75" x14ac:dyDescent="0.2">
      <c r="A16" s="152">
        <v>26</v>
      </c>
      <c r="B16" s="141">
        <v>722.94</v>
      </c>
      <c r="C16" s="142">
        <f t="shared" si="0"/>
        <v>10121.16</v>
      </c>
      <c r="D16" s="128"/>
      <c r="E16" s="153"/>
      <c r="F16" s="151"/>
      <c r="G16" s="139"/>
      <c r="H16" s="139"/>
    </row>
    <row r="17" spans="1:14" ht="15.75" x14ac:dyDescent="0.2">
      <c r="A17" s="152">
        <v>25</v>
      </c>
      <c r="B17" s="141">
        <v>641.41</v>
      </c>
      <c r="C17" s="142">
        <f t="shared" si="0"/>
        <v>8979.74</v>
      </c>
      <c r="D17" s="128"/>
      <c r="E17" s="153"/>
      <c r="F17" s="151"/>
      <c r="G17" s="139"/>
      <c r="H17" s="139"/>
    </row>
    <row r="18" spans="1:14" ht="15.75" x14ac:dyDescent="0.2">
      <c r="A18" s="152">
        <v>24</v>
      </c>
      <c r="B18" s="141">
        <v>603.55999999999995</v>
      </c>
      <c r="C18" s="142">
        <f t="shared" si="0"/>
        <v>8449.84</v>
      </c>
      <c r="D18" s="128"/>
      <c r="E18" s="153"/>
      <c r="F18" s="151"/>
      <c r="G18" s="139"/>
      <c r="H18" s="139"/>
    </row>
    <row r="19" spans="1:14" ht="15.75" x14ac:dyDescent="0.2">
      <c r="A19" s="152">
        <v>23</v>
      </c>
      <c r="B19" s="141">
        <v>565.77</v>
      </c>
      <c r="C19" s="142">
        <f t="shared" si="0"/>
        <v>7920.78</v>
      </c>
      <c r="D19" s="128"/>
      <c r="E19" s="153"/>
      <c r="F19" s="151"/>
      <c r="G19" s="139"/>
      <c r="H19" s="139"/>
    </row>
    <row r="20" spans="1:14" ht="15.75" x14ac:dyDescent="0.2">
      <c r="A20" s="152">
        <v>22</v>
      </c>
      <c r="B20" s="141">
        <v>527.9</v>
      </c>
      <c r="C20" s="142">
        <f t="shared" si="0"/>
        <v>7390.5999999999995</v>
      </c>
      <c r="D20" s="128"/>
      <c r="E20" s="153"/>
      <c r="F20" s="151"/>
      <c r="G20" s="139"/>
      <c r="H20" s="139"/>
    </row>
    <row r="21" spans="1:14" ht="15.75" x14ac:dyDescent="0.2">
      <c r="A21" s="152">
        <v>21</v>
      </c>
      <c r="B21" s="141">
        <v>490.13</v>
      </c>
      <c r="C21" s="142">
        <f t="shared" si="0"/>
        <v>6861.82</v>
      </c>
      <c r="D21" s="128"/>
      <c r="E21" s="153"/>
      <c r="F21" s="151"/>
      <c r="G21" s="139"/>
      <c r="H21" s="139"/>
    </row>
    <row r="22" spans="1:14" ht="15.75" x14ac:dyDescent="0.2">
      <c r="A22" s="152">
        <v>20</v>
      </c>
      <c r="B22" s="141">
        <v>455.28</v>
      </c>
      <c r="C22" s="142">
        <f t="shared" si="0"/>
        <v>6373.92</v>
      </c>
      <c r="D22" s="128"/>
      <c r="E22" s="153"/>
      <c r="F22" s="151"/>
      <c r="G22" s="139"/>
      <c r="H22" s="139"/>
    </row>
    <row r="23" spans="1:14" ht="15.75" x14ac:dyDescent="0.2">
      <c r="A23" s="152">
        <v>19</v>
      </c>
      <c r="B23" s="141">
        <v>432.04</v>
      </c>
      <c r="C23" s="142">
        <f t="shared" si="0"/>
        <v>6048.56</v>
      </c>
      <c r="D23" s="128"/>
      <c r="E23" s="126"/>
      <c r="F23" s="126"/>
      <c r="G23" s="139"/>
      <c r="H23" s="139"/>
    </row>
    <row r="24" spans="1:14" ht="15.75" x14ac:dyDescent="0.2">
      <c r="A24" s="152">
        <v>18</v>
      </c>
      <c r="B24" s="141">
        <v>408.78</v>
      </c>
      <c r="C24" s="142">
        <f t="shared" si="0"/>
        <v>5722.92</v>
      </c>
      <c r="D24" s="128"/>
      <c r="E24" s="126"/>
      <c r="F24" s="126"/>
      <c r="G24" s="139"/>
      <c r="H24" s="139"/>
    </row>
    <row r="25" spans="1:14" ht="15.75" x14ac:dyDescent="0.2">
      <c r="A25" s="152">
        <v>17</v>
      </c>
      <c r="B25" s="141">
        <v>385.53</v>
      </c>
      <c r="C25" s="142">
        <f t="shared" si="0"/>
        <v>5397.42</v>
      </c>
      <c r="D25" s="128"/>
      <c r="E25" s="126"/>
      <c r="F25" s="126"/>
      <c r="G25" s="139"/>
      <c r="H25" s="139"/>
    </row>
    <row r="26" spans="1:14" ht="15.75" x14ac:dyDescent="0.2">
      <c r="A26" s="152">
        <v>16</v>
      </c>
      <c r="B26" s="141">
        <v>362.33</v>
      </c>
      <c r="C26" s="142">
        <f t="shared" si="0"/>
        <v>5072.62</v>
      </c>
      <c r="D26" s="128"/>
      <c r="E26" s="126"/>
      <c r="F26" s="126"/>
      <c r="G26" s="139"/>
      <c r="H26" s="139"/>
    </row>
    <row r="27" spans="1:14" ht="16.5" thickBot="1" x14ac:dyDescent="0.25">
      <c r="A27" s="154">
        <v>15</v>
      </c>
      <c r="B27" s="144">
        <v>339.05</v>
      </c>
      <c r="C27" s="145">
        <f t="shared" si="0"/>
        <v>4746.7</v>
      </c>
      <c r="D27" s="128"/>
      <c r="E27" s="126"/>
      <c r="F27" s="126"/>
      <c r="G27" s="139"/>
      <c r="H27" s="139"/>
    </row>
    <row r="28" spans="1:14" ht="15.75" thickBot="1" x14ac:dyDescent="0.25">
      <c r="A28" s="126"/>
      <c r="B28" s="129"/>
      <c r="C28" s="129"/>
      <c r="D28" s="129"/>
      <c r="E28" s="129"/>
      <c r="F28" s="155"/>
      <c r="G28" s="139"/>
      <c r="H28" s="139"/>
    </row>
    <row r="29" spans="1:14" ht="15.75" x14ac:dyDescent="0.2">
      <c r="A29" s="148" t="s">
        <v>156</v>
      </c>
      <c r="B29" s="149" t="s">
        <v>157</v>
      </c>
      <c r="C29" s="149" t="s">
        <v>158</v>
      </c>
      <c r="D29" s="150" t="s">
        <v>159</v>
      </c>
      <c r="E29" s="156" t="s">
        <v>160</v>
      </c>
      <c r="F29" s="131"/>
      <c r="G29" s="139"/>
      <c r="H29" s="139"/>
    </row>
    <row r="30" spans="1:14" ht="15.75" x14ac:dyDescent="0.2">
      <c r="A30" s="140" t="s">
        <v>161</v>
      </c>
      <c r="B30" s="141">
        <v>3818.8461499999994</v>
      </c>
      <c r="C30" s="141">
        <v>45826.153799999993</v>
      </c>
      <c r="D30" s="142">
        <v>3818.8461499999994</v>
      </c>
      <c r="E30" s="126"/>
      <c r="F30" s="126"/>
      <c r="G30" s="139"/>
      <c r="H30" s="139"/>
      <c r="K30" s="127"/>
      <c r="L30" s="127"/>
      <c r="M30" s="127"/>
      <c r="N30" s="127"/>
    </row>
    <row r="31" spans="1:14" ht="15.75" x14ac:dyDescent="0.2">
      <c r="A31" s="140" t="s">
        <v>162</v>
      </c>
      <c r="B31" s="141">
        <v>1779.69085</v>
      </c>
      <c r="C31" s="141">
        <v>21356.290199999999</v>
      </c>
      <c r="D31" s="142">
        <v>1779.69085</v>
      </c>
      <c r="E31" s="126"/>
      <c r="F31" s="126"/>
      <c r="G31" s="139"/>
      <c r="H31" s="139"/>
      <c r="K31" s="127"/>
      <c r="L31" s="127"/>
      <c r="M31" s="127"/>
      <c r="N31" s="127"/>
    </row>
    <row r="32" spans="1:14" ht="15.75" x14ac:dyDescent="0.2">
      <c r="A32" s="140" t="s">
        <v>163</v>
      </c>
      <c r="B32" s="141">
        <v>1133.2677999999999</v>
      </c>
      <c r="C32" s="141">
        <v>13599.213599999999</v>
      </c>
      <c r="D32" s="142">
        <v>1133.2677999999999</v>
      </c>
      <c r="E32" s="126"/>
      <c r="F32" s="126"/>
      <c r="G32" s="139"/>
      <c r="H32" s="139"/>
      <c r="K32" s="127"/>
      <c r="L32" s="127"/>
      <c r="M32" s="127"/>
      <c r="N32" s="127"/>
    </row>
    <row r="33" spans="1:14" ht="15.75" x14ac:dyDescent="0.2">
      <c r="A33" s="140" t="s">
        <v>164</v>
      </c>
      <c r="B33" s="141">
        <v>906.62844999999993</v>
      </c>
      <c r="C33" s="141">
        <v>10879.5414</v>
      </c>
      <c r="D33" s="142">
        <v>906.62844999999993</v>
      </c>
      <c r="E33" s="126"/>
      <c r="F33" s="126"/>
      <c r="G33" s="139"/>
      <c r="H33" s="139"/>
      <c r="K33" s="127"/>
      <c r="L33" s="127"/>
      <c r="M33" s="127"/>
      <c r="N33" s="127"/>
    </row>
    <row r="34" spans="1:14" ht="15.75" x14ac:dyDescent="0.2">
      <c r="A34" s="140" t="s">
        <v>165</v>
      </c>
      <c r="B34" s="141">
        <v>689.42859999999996</v>
      </c>
      <c r="C34" s="141">
        <v>8273.1431999999986</v>
      </c>
      <c r="D34" s="142">
        <v>689.42859999999996</v>
      </c>
      <c r="E34" s="126"/>
      <c r="F34" s="126"/>
      <c r="G34" s="139"/>
      <c r="H34" s="139"/>
      <c r="K34" s="127"/>
      <c r="L34" s="127"/>
      <c r="M34" s="127"/>
      <c r="N34" s="127"/>
    </row>
    <row r="35" spans="1:14" ht="15.75" x14ac:dyDescent="0.2">
      <c r="A35" s="140" t="s">
        <v>166</v>
      </c>
      <c r="B35" s="141">
        <v>572.30774999999994</v>
      </c>
      <c r="C35" s="141">
        <v>6867.6930000000002</v>
      </c>
      <c r="D35" s="142">
        <v>572.30774999999994</v>
      </c>
      <c r="E35" s="126"/>
      <c r="F35" s="126"/>
      <c r="G35" s="139"/>
      <c r="H35" s="139"/>
      <c r="K35" s="127"/>
      <c r="L35" s="127"/>
      <c r="M35" s="127"/>
      <c r="N35" s="127"/>
    </row>
    <row r="36" spans="1:14" ht="15.75" x14ac:dyDescent="0.2">
      <c r="A36" s="140" t="s">
        <v>167</v>
      </c>
      <c r="B36" s="141">
        <v>472.19829999999996</v>
      </c>
      <c r="C36" s="141">
        <v>5666.3796000000002</v>
      </c>
      <c r="D36" s="142">
        <v>472.19829999999996</v>
      </c>
      <c r="E36" s="126"/>
      <c r="F36" s="126"/>
      <c r="G36" s="139"/>
      <c r="H36" s="139"/>
      <c r="K36" s="127"/>
      <c r="L36" s="127"/>
      <c r="M36" s="127"/>
      <c r="N36" s="127"/>
    </row>
    <row r="37" spans="1:14" ht="15.75" x14ac:dyDescent="0.2">
      <c r="A37" s="140" t="s">
        <v>168</v>
      </c>
      <c r="B37" s="141">
        <v>453.30914999999999</v>
      </c>
      <c r="C37" s="141">
        <v>5439.7097999999996</v>
      </c>
      <c r="D37" s="142">
        <v>453.30914999999999</v>
      </c>
      <c r="E37" s="126"/>
      <c r="F37" s="126"/>
      <c r="G37" s="139"/>
      <c r="H37" s="139"/>
      <c r="K37" s="127"/>
      <c r="L37" s="127"/>
      <c r="M37" s="127"/>
      <c r="N37" s="127"/>
    </row>
    <row r="38" spans="1:14" ht="15.75" x14ac:dyDescent="0.2">
      <c r="A38" s="140" t="s">
        <v>169</v>
      </c>
      <c r="B38" s="141">
        <v>358.91415000000001</v>
      </c>
      <c r="C38" s="141">
        <v>4306.9697999999989</v>
      </c>
      <c r="D38" s="142">
        <v>358.91415000000001</v>
      </c>
      <c r="E38" s="126"/>
      <c r="F38" s="126"/>
      <c r="G38" s="139"/>
      <c r="H38" s="139"/>
      <c r="K38" s="127"/>
      <c r="L38" s="127"/>
      <c r="M38" s="127"/>
      <c r="N38" s="127"/>
    </row>
    <row r="39" spans="1:14" ht="16.5" thickBot="1" x14ac:dyDescent="0.25">
      <c r="A39" s="143" t="s">
        <v>170</v>
      </c>
      <c r="B39" s="144">
        <v>629.62479999999994</v>
      </c>
      <c r="C39" s="144">
        <v>7555.4975999999997</v>
      </c>
      <c r="D39" s="145">
        <v>629.62479999999994</v>
      </c>
      <c r="E39" s="126"/>
      <c r="F39" s="126"/>
      <c r="G39" s="139"/>
      <c r="H39" s="139"/>
      <c r="K39" s="127"/>
      <c r="L39" s="127"/>
      <c r="M39" s="127"/>
      <c r="N39" s="127"/>
    </row>
    <row r="40" spans="1:14" ht="15" x14ac:dyDescent="0.2">
      <c r="A40" s="132"/>
      <c r="B40" s="126"/>
      <c r="C40" s="126"/>
      <c r="D40" s="126"/>
      <c r="E40" s="126"/>
      <c r="F40" s="126"/>
    </row>
    <row r="41" spans="1:14" ht="18" x14ac:dyDescent="0.2">
      <c r="G41" s="130"/>
    </row>
    <row r="63" spans="4:6" ht="15" x14ac:dyDescent="0.2">
      <c r="D63" s="126"/>
      <c r="E63" s="126"/>
      <c r="F63" s="126"/>
    </row>
    <row r="64" spans="4:6" ht="15" x14ac:dyDescent="0.2">
      <c r="D64" s="126"/>
      <c r="E64" s="126"/>
      <c r="F64" s="126"/>
    </row>
  </sheetData>
  <sheetProtection password="CAB1" sheet="1" objects="1" scenarios="1"/>
  <mergeCells count="7">
    <mergeCell ref="D11:E11"/>
    <mergeCell ref="A1:F1"/>
    <mergeCell ref="A2:A3"/>
    <mergeCell ref="B2:B3"/>
    <mergeCell ref="C2:C3"/>
    <mergeCell ref="D2:E2"/>
    <mergeCell ref="F2:H2"/>
  </mergeCells>
  <dataValidations count="1">
    <dataValidation type="list" allowBlank="1" showInputMessage="1" showErrorMessage="1" sqref="E24:E26">
      <formula1>$A$4:$A$8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D26" sqref="D26"/>
    </sheetView>
  </sheetViews>
  <sheetFormatPr baseColWidth="10" defaultRowHeight="15" x14ac:dyDescent="0.25"/>
  <cols>
    <col min="1" max="1" width="17.85546875" bestFit="1" customWidth="1"/>
    <col min="2" max="2" width="19.28515625" bestFit="1" customWidth="1"/>
    <col min="3" max="3" width="16.5703125" bestFit="1" customWidth="1"/>
    <col min="4" max="4" width="18.28515625" bestFit="1" customWidth="1"/>
  </cols>
  <sheetData>
    <row r="1" spans="1:7" ht="15.75" x14ac:dyDescent="0.25">
      <c r="A1" s="184" t="s">
        <v>171</v>
      </c>
      <c r="B1" s="185"/>
      <c r="C1" s="185"/>
      <c r="D1" s="185"/>
      <c r="E1" s="185"/>
      <c r="F1" s="186"/>
      <c r="G1" s="156" t="s">
        <v>172</v>
      </c>
    </row>
    <row r="2" spans="1:7" ht="15.75" x14ac:dyDescent="0.25">
      <c r="A2" s="140" t="s">
        <v>153</v>
      </c>
      <c r="B2" s="157" t="s">
        <v>173</v>
      </c>
      <c r="C2" s="157" t="s">
        <v>121</v>
      </c>
      <c r="D2" s="157" t="s">
        <v>122</v>
      </c>
      <c r="E2" s="157" t="s">
        <v>123</v>
      </c>
      <c r="F2" s="158" t="s">
        <v>5</v>
      </c>
      <c r="G2" s="139"/>
    </row>
    <row r="3" spans="1:7" ht="15.75" x14ac:dyDescent="0.25">
      <c r="A3" s="159">
        <v>29</v>
      </c>
      <c r="B3" s="141">
        <v>823.18</v>
      </c>
      <c r="C3" s="141">
        <v>1106.1400000000001</v>
      </c>
      <c r="D3" s="141">
        <v>2135.11</v>
      </c>
      <c r="E3" s="141">
        <v>1286.21</v>
      </c>
      <c r="F3" s="142">
        <v>5350.64</v>
      </c>
      <c r="G3" s="139"/>
    </row>
    <row r="4" spans="1:7" ht="15.75" x14ac:dyDescent="0.25">
      <c r="A4" s="159">
        <v>28</v>
      </c>
      <c r="B4" s="141">
        <v>823.18</v>
      </c>
      <c r="C4" s="141">
        <v>1106.1400000000001</v>
      </c>
      <c r="D4" s="141">
        <v>2135.11</v>
      </c>
      <c r="E4" s="141">
        <v>1286.21</v>
      </c>
      <c r="F4" s="142">
        <v>5350.64</v>
      </c>
      <c r="G4" s="139"/>
    </row>
    <row r="5" spans="1:7" ht="15.75" x14ac:dyDescent="0.25">
      <c r="A5" s="159">
        <v>27</v>
      </c>
      <c r="B5" s="141">
        <v>823.18</v>
      </c>
      <c r="C5" s="141">
        <v>1011.47</v>
      </c>
      <c r="D5" s="141">
        <v>1660.76</v>
      </c>
      <c r="E5" s="141">
        <v>1095.8499999999999</v>
      </c>
      <c r="F5" s="142">
        <v>4591.26</v>
      </c>
      <c r="G5" s="139"/>
    </row>
    <row r="6" spans="1:7" ht="15.75" x14ac:dyDescent="0.25">
      <c r="A6" s="159">
        <v>26</v>
      </c>
      <c r="B6" s="141">
        <v>823.18</v>
      </c>
      <c r="C6" s="141">
        <v>1011.47</v>
      </c>
      <c r="D6" s="141">
        <v>1660.76</v>
      </c>
      <c r="E6" s="141">
        <v>1095.8499999999999</v>
      </c>
      <c r="F6" s="142">
        <v>4591.26</v>
      </c>
      <c r="G6" s="139"/>
    </row>
    <row r="7" spans="1:7" ht="15.75" x14ac:dyDescent="0.25">
      <c r="A7" s="159">
        <v>25</v>
      </c>
      <c r="B7" s="141">
        <v>823.18</v>
      </c>
      <c r="C7" s="141">
        <v>882.83</v>
      </c>
      <c r="D7" s="141">
        <v>1010.45</v>
      </c>
      <c r="E7" s="141">
        <v>969.44</v>
      </c>
      <c r="F7" s="142">
        <v>3685.9</v>
      </c>
      <c r="G7" s="139"/>
    </row>
    <row r="8" spans="1:7" ht="15.75" x14ac:dyDescent="0.25">
      <c r="A8" s="159">
        <v>24</v>
      </c>
      <c r="B8" s="141">
        <v>823.18</v>
      </c>
      <c r="C8" s="141">
        <v>882.83</v>
      </c>
      <c r="D8" s="141">
        <v>1010.45</v>
      </c>
      <c r="E8" s="141">
        <v>969.44</v>
      </c>
      <c r="F8" s="142">
        <v>3685.9</v>
      </c>
      <c r="G8" s="139"/>
    </row>
    <row r="9" spans="1:7" ht="15.75" x14ac:dyDescent="0.25">
      <c r="A9" s="159">
        <v>23</v>
      </c>
      <c r="B9" s="141">
        <v>823.18</v>
      </c>
      <c r="C9" s="141">
        <v>857.13</v>
      </c>
      <c r="D9" s="141">
        <v>886.96</v>
      </c>
      <c r="E9" s="141">
        <v>787.17</v>
      </c>
      <c r="F9" s="142">
        <v>3354.44</v>
      </c>
      <c r="G9" s="139"/>
    </row>
    <row r="10" spans="1:7" ht="15.75" x14ac:dyDescent="0.25">
      <c r="A10" s="159">
        <v>22</v>
      </c>
      <c r="B10" s="141">
        <v>823.18</v>
      </c>
      <c r="C10" s="141">
        <v>857.13</v>
      </c>
      <c r="D10" s="141">
        <v>886.96</v>
      </c>
      <c r="E10" s="141">
        <v>787.17</v>
      </c>
      <c r="F10" s="142">
        <v>3354.44</v>
      </c>
      <c r="G10" s="139"/>
    </row>
    <row r="11" spans="1:7" ht="15.75" x14ac:dyDescent="0.25">
      <c r="A11" s="159">
        <v>21</v>
      </c>
      <c r="B11" s="141">
        <v>823.18</v>
      </c>
      <c r="C11" s="141">
        <v>857.13</v>
      </c>
      <c r="D11" s="141">
        <v>886.96</v>
      </c>
      <c r="E11" s="141">
        <v>787.17</v>
      </c>
      <c r="F11" s="142">
        <v>3354.44</v>
      </c>
      <c r="G11" s="139"/>
    </row>
    <row r="12" spans="1:7" ht="15.75" x14ac:dyDescent="0.25">
      <c r="A12" s="159">
        <v>20</v>
      </c>
      <c r="B12" s="141">
        <v>823.18</v>
      </c>
      <c r="C12" s="141">
        <v>772.75</v>
      </c>
      <c r="D12" s="141">
        <v>513.46</v>
      </c>
      <c r="E12" s="141">
        <v>771.73</v>
      </c>
      <c r="F12" s="142">
        <v>2881.12</v>
      </c>
      <c r="G12" s="139"/>
    </row>
    <row r="13" spans="1:7" ht="15.75" x14ac:dyDescent="0.25">
      <c r="A13" s="159">
        <v>19</v>
      </c>
      <c r="B13" s="141">
        <v>823.18</v>
      </c>
      <c r="C13" s="141">
        <v>772.75</v>
      </c>
      <c r="D13" s="141">
        <v>513.46</v>
      </c>
      <c r="E13" s="141">
        <v>771.73</v>
      </c>
      <c r="F13" s="142">
        <v>2881.12</v>
      </c>
      <c r="G13" s="139"/>
    </row>
    <row r="14" spans="1:7" ht="15.75" x14ac:dyDescent="0.25">
      <c r="A14" s="159">
        <v>18</v>
      </c>
      <c r="B14" s="141">
        <v>823.18</v>
      </c>
      <c r="C14" s="141">
        <v>746</v>
      </c>
      <c r="D14" s="141">
        <v>437.32</v>
      </c>
      <c r="E14" s="141">
        <v>668.83</v>
      </c>
      <c r="F14" s="142">
        <v>2675.33</v>
      </c>
      <c r="G14" s="139"/>
    </row>
    <row r="15" spans="1:7" ht="15.75" x14ac:dyDescent="0.25">
      <c r="A15" s="160">
        <v>17</v>
      </c>
      <c r="B15" s="141">
        <v>823.18</v>
      </c>
      <c r="C15" s="141">
        <v>746</v>
      </c>
      <c r="D15" s="141">
        <v>437.32</v>
      </c>
      <c r="E15" s="141">
        <v>668.83</v>
      </c>
      <c r="F15" s="142">
        <v>2675.33</v>
      </c>
      <c r="G15" s="139"/>
    </row>
    <row r="16" spans="1:7" ht="15.75" x14ac:dyDescent="0.25">
      <c r="A16" s="160">
        <v>16</v>
      </c>
      <c r="B16" s="141">
        <v>823.18</v>
      </c>
      <c r="C16" s="141">
        <v>746</v>
      </c>
      <c r="D16" s="141">
        <v>437.32</v>
      </c>
      <c r="E16" s="141">
        <v>668.83</v>
      </c>
      <c r="F16" s="142">
        <v>2675.33</v>
      </c>
      <c r="G16" s="139"/>
    </row>
    <row r="17" spans="1:7" ht="16.5" thickBot="1" x14ac:dyDescent="0.3">
      <c r="A17" s="161">
        <v>15</v>
      </c>
      <c r="B17" s="144">
        <v>823.18</v>
      </c>
      <c r="C17" s="144">
        <v>746</v>
      </c>
      <c r="D17" s="144">
        <v>437.32</v>
      </c>
      <c r="E17" s="144">
        <v>668.83</v>
      </c>
      <c r="F17" s="145">
        <v>2675.33</v>
      </c>
      <c r="G17" s="139"/>
    </row>
    <row r="18" spans="1:7" ht="16.5" thickBot="1" x14ac:dyDescent="0.3">
      <c r="A18" s="126"/>
      <c r="B18" s="126"/>
      <c r="C18" s="126"/>
      <c r="D18" s="126"/>
      <c r="E18" s="126"/>
      <c r="F18" s="126"/>
      <c r="G18" s="139"/>
    </row>
    <row r="19" spans="1:7" ht="16.5" thickBot="1" x14ac:dyDescent="0.3">
      <c r="A19" s="187" t="s">
        <v>174</v>
      </c>
      <c r="B19" s="188"/>
      <c r="C19" s="189"/>
      <c r="D19" s="162"/>
      <c r="E19" s="162"/>
      <c r="F19" s="162"/>
      <c r="G19" s="139"/>
    </row>
    <row r="20" spans="1:7" ht="15.75" x14ac:dyDescent="0.25">
      <c r="A20" s="163">
        <v>43101</v>
      </c>
      <c r="B20" s="164">
        <v>317.14</v>
      </c>
      <c r="C20" s="165"/>
      <c r="D20" s="126"/>
      <c r="E20" s="126"/>
      <c r="F20" s="126"/>
      <c r="G20" s="139"/>
    </row>
    <row r="21" spans="1:7" ht="15.75" x14ac:dyDescent="0.25">
      <c r="A21" s="166">
        <v>43221</v>
      </c>
      <c r="B21" s="167" t="str">
        <f>FIXED(B20+(B20*1.5%),2)</f>
        <v>321,90</v>
      </c>
      <c r="C21" s="168" t="s">
        <v>175</v>
      </c>
      <c r="D21" s="126"/>
      <c r="E21" s="126"/>
      <c r="F21" s="126"/>
      <c r="G21" s="139"/>
    </row>
    <row r="22" spans="1:7" ht="15.75" x14ac:dyDescent="0.25">
      <c r="A22" s="166">
        <v>43344</v>
      </c>
      <c r="B22" s="167" t="str">
        <f>FIXED(B20+(B20*1.75%),2)</f>
        <v>322,69</v>
      </c>
      <c r="C22" s="168" t="s">
        <v>176</v>
      </c>
      <c r="D22" s="126"/>
      <c r="E22" s="126"/>
      <c r="F22" s="126"/>
      <c r="G22" s="139"/>
    </row>
    <row r="23" spans="1:7" ht="15.75" x14ac:dyDescent="0.25">
      <c r="A23" s="166">
        <v>43466</v>
      </c>
      <c r="B23" s="167" t="str">
        <f>FIXED(B20+(B20*1.75%),2)</f>
        <v>322,69</v>
      </c>
      <c r="C23" s="168" t="s">
        <v>176</v>
      </c>
      <c r="D23" s="126"/>
      <c r="E23" s="126"/>
      <c r="F23" s="126"/>
      <c r="G23" s="139"/>
    </row>
    <row r="24" spans="1:7" ht="16.5" thickBot="1" x14ac:dyDescent="0.3">
      <c r="A24" s="169" t="s">
        <v>177</v>
      </c>
      <c r="B24" s="170">
        <f>B21+B22+B23</f>
        <v>967.28</v>
      </c>
      <c r="C24" s="165"/>
      <c r="D24" s="126"/>
      <c r="E24" s="126"/>
      <c r="F24" s="126"/>
      <c r="G24" s="139"/>
    </row>
  </sheetData>
  <sheetProtection password="CAB1" sheet="1" objects="1" scenarios="1"/>
  <mergeCells count="2">
    <mergeCell ref="A1:F1"/>
    <mergeCell ref="A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baseColWidth="10" defaultColWidth="11.28515625" defaultRowHeight="14.1" customHeight="1" x14ac:dyDescent="0.2"/>
  <cols>
    <col min="1" max="1" width="53.5703125" style="87" customWidth="1"/>
    <col min="2" max="2" width="17.28515625" style="88" bestFit="1" customWidth="1"/>
    <col min="3" max="3" width="15.28515625" style="5" bestFit="1" customWidth="1"/>
    <col min="4" max="4" width="11.140625" style="90" bestFit="1" customWidth="1"/>
    <col min="5" max="5" width="12" style="91" customWidth="1"/>
    <col min="6" max="6" width="8.7109375" style="88" bestFit="1" customWidth="1"/>
    <col min="7" max="7" width="11.7109375" style="92" bestFit="1" customWidth="1"/>
    <col min="8" max="8" width="12.7109375" style="93" customWidth="1"/>
    <col min="9" max="9" width="12" style="93" bestFit="1" customWidth="1"/>
    <col min="10" max="10" width="7.85546875" style="94" bestFit="1" customWidth="1"/>
    <col min="11" max="11" width="8.28515625" style="95" bestFit="1" customWidth="1"/>
    <col min="12" max="12" width="4.28515625" style="96" bestFit="1" customWidth="1"/>
    <col min="13" max="16384" width="11.28515625" style="5"/>
  </cols>
  <sheetData>
    <row r="1" spans="1:15" ht="14.1" customHeight="1" x14ac:dyDescent="0.2">
      <c r="A1" s="1" t="s">
        <v>0</v>
      </c>
      <c r="B1" s="2">
        <v>0</v>
      </c>
      <c r="C1" s="2">
        <v>0</v>
      </c>
      <c r="D1" s="2">
        <v>0</v>
      </c>
      <c r="E1" s="3"/>
      <c r="F1" s="4"/>
      <c r="G1" s="4"/>
      <c r="H1" s="4"/>
      <c r="I1" s="2">
        <v>0</v>
      </c>
      <c r="J1" s="3"/>
      <c r="K1" s="4"/>
      <c r="L1" s="4"/>
    </row>
    <row r="2" spans="1:15" ht="14.1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2</v>
      </c>
      <c r="G2" s="7" t="s">
        <v>3</v>
      </c>
      <c r="H2" s="7" t="s">
        <v>4</v>
      </c>
      <c r="I2" s="7" t="s">
        <v>6</v>
      </c>
      <c r="J2" s="7" t="s">
        <v>5</v>
      </c>
      <c r="K2" s="7" t="s">
        <v>7</v>
      </c>
      <c r="L2" s="7" t="s">
        <v>8</v>
      </c>
    </row>
    <row r="3" spans="1:15" ht="14.1" customHeight="1" x14ac:dyDescent="0.2">
      <c r="A3" s="6" t="s">
        <v>9</v>
      </c>
      <c r="B3" s="7" t="s">
        <v>10</v>
      </c>
      <c r="C3" s="7" t="s">
        <v>10</v>
      </c>
      <c r="D3" s="7" t="s">
        <v>10</v>
      </c>
      <c r="E3" s="7" t="s">
        <v>10</v>
      </c>
      <c r="F3" s="7" t="s">
        <v>11</v>
      </c>
      <c r="G3" s="7" t="s">
        <v>11</v>
      </c>
      <c r="H3" s="7" t="s">
        <v>11</v>
      </c>
      <c r="I3" s="7" t="s">
        <v>11</v>
      </c>
      <c r="J3" s="7" t="s">
        <v>11</v>
      </c>
      <c r="K3" s="7">
        <v>2018</v>
      </c>
      <c r="L3" s="7" t="s">
        <v>12</v>
      </c>
    </row>
    <row r="4" spans="1:15" s="19" customFormat="1" ht="14.1" customHeight="1" x14ac:dyDescent="0.2">
      <c r="A4" s="8" t="s">
        <v>13</v>
      </c>
      <c r="B4" s="9">
        <f>$F$4/15</f>
        <v>1579.8579999999999</v>
      </c>
      <c r="C4" s="10">
        <f>$G$4/12</f>
        <v>1118.885</v>
      </c>
      <c r="D4" s="11">
        <f>$H$4/12</f>
        <v>80.606666666666669</v>
      </c>
      <c r="E4" s="12">
        <f>$B4+C4+$D$4</f>
        <v>2779.3496666666665</v>
      </c>
      <c r="F4" s="10">
        <v>23697.87</v>
      </c>
      <c r="G4" s="13">
        <v>13426.62</v>
      </c>
      <c r="H4" s="14">
        <v>967.28</v>
      </c>
      <c r="I4" s="10">
        <v>261.62</v>
      </c>
      <c r="J4" s="15">
        <f>SUM($F$4:$I$4)</f>
        <v>38353.39</v>
      </c>
      <c r="K4" s="16">
        <v>43.92</v>
      </c>
      <c r="L4" s="17">
        <v>0</v>
      </c>
      <c r="M4" s="18"/>
    </row>
    <row r="5" spans="1:15" s="19" customFormat="1" ht="14.1" customHeight="1" x14ac:dyDescent="0.2">
      <c r="A5" s="8" t="s">
        <v>14</v>
      </c>
      <c r="B5" s="9">
        <f t="shared" ref="B5:B13" si="0">$F$4/15</f>
        <v>1579.8579999999999</v>
      </c>
      <c r="C5" s="10">
        <f>$G$5/12</f>
        <v>946.61916666666673</v>
      </c>
      <c r="D5" s="11">
        <f t="shared" ref="D5:D13" si="1">$H$4/12</f>
        <v>80.606666666666669</v>
      </c>
      <c r="E5" s="12">
        <f t="shared" ref="E5:E13" si="2">$B5+C5+$D$4</f>
        <v>2607.0838333333331</v>
      </c>
      <c r="F5" s="10">
        <f>$F$4</f>
        <v>23697.87</v>
      </c>
      <c r="G5" s="13">
        <v>11359.43</v>
      </c>
      <c r="H5" s="14">
        <f t="shared" ref="H5:H13" si="3">$D$4*12</f>
        <v>967.28</v>
      </c>
      <c r="I5" s="10">
        <f>$I$4</f>
        <v>261.62</v>
      </c>
      <c r="J5" s="15">
        <f>SUM($F$5:$I$5)</f>
        <v>36286.200000000004</v>
      </c>
      <c r="K5" s="20"/>
      <c r="L5" s="17"/>
    </row>
    <row r="6" spans="1:15" s="19" customFormat="1" ht="14.1" customHeight="1" x14ac:dyDescent="0.2">
      <c r="A6" s="8" t="s">
        <v>15</v>
      </c>
      <c r="B6" s="9">
        <f t="shared" si="0"/>
        <v>1579.8579999999999</v>
      </c>
      <c r="C6" s="10">
        <f t="shared" ref="C6:C12" si="4">$G$5/12</f>
        <v>946.61916666666673</v>
      </c>
      <c r="D6" s="11">
        <f t="shared" si="1"/>
        <v>80.606666666666669</v>
      </c>
      <c r="E6" s="12">
        <f t="shared" si="2"/>
        <v>2607.0838333333331</v>
      </c>
      <c r="F6" s="10">
        <f t="shared" ref="F6:F13" si="5">$F$4</f>
        <v>23697.87</v>
      </c>
      <c r="G6" s="13">
        <f t="shared" ref="G6:G12" si="6">$C$5*12</f>
        <v>11359.43</v>
      </c>
      <c r="H6" s="14">
        <f t="shared" si="3"/>
        <v>967.28</v>
      </c>
      <c r="I6" s="10">
        <f t="shared" ref="I6:I13" si="7">$I$4</f>
        <v>261.62</v>
      </c>
      <c r="J6" s="15">
        <f t="shared" ref="J6:J12" si="8">SUM($F$5:$I$5)</f>
        <v>36286.200000000004</v>
      </c>
      <c r="K6" s="20"/>
      <c r="L6" s="17"/>
    </row>
    <row r="7" spans="1:15" s="19" customFormat="1" ht="14.1" customHeight="1" x14ac:dyDescent="0.2">
      <c r="A7" s="8" t="s">
        <v>16</v>
      </c>
      <c r="B7" s="9">
        <f t="shared" si="0"/>
        <v>1579.8579999999999</v>
      </c>
      <c r="C7" s="10">
        <f t="shared" si="4"/>
        <v>946.61916666666673</v>
      </c>
      <c r="D7" s="11">
        <f t="shared" si="1"/>
        <v>80.606666666666669</v>
      </c>
      <c r="E7" s="12">
        <f t="shared" si="2"/>
        <v>2607.0838333333331</v>
      </c>
      <c r="F7" s="10">
        <f t="shared" si="5"/>
        <v>23697.87</v>
      </c>
      <c r="G7" s="13">
        <f t="shared" si="6"/>
        <v>11359.43</v>
      </c>
      <c r="H7" s="14">
        <f t="shared" si="3"/>
        <v>967.28</v>
      </c>
      <c r="I7" s="10">
        <f t="shared" si="7"/>
        <v>261.62</v>
      </c>
      <c r="J7" s="15">
        <f t="shared" si="8"/>
        <v>36286.200000000004</v>
      </c>
      <c r="K7" s="20"/>
      <c r="L7" s="17"/>
    </row>
    <row r="8" spans="1:15" s="19" customFormat="1" ht="14.1" customHeight="1" x14ac:dyDescent="0.2">
      <c r="A8" s="8" t="s">
        <v>17</v>
      </c>
      <c r="B8" s="9">
        <f t="shared" si="0"/>
        <v>1579.8579999999999</v>
      </c>
      <c r="C8" s="10">
        <f t="shared" si="4"/>
        <v>946.61916666666673</v>
      </c>
      <c r="D8" s="11">
        <f t="shared" si="1"/>
        <v>80.606666666666669</v>
      </c>
      <c r="E8" s="12">
        <f t="shared" si="2"/>
        <v>2607.0838333333331</v>
      </c>
      <c r="F8" s="10">
        <f t="shared" si="5"/>
        <v>23697.87</v>
      </c>
      <c r="G8" s="13">
        <f t="shared" si="6"/>
        <v>11359.43</v>
      </c>
      <c r="H8" s="14">
        <f t="shared" si="3"/>
        <v>967.28</v>
      </c>
      <c r="I8" s="10">
        <f t="shared" si="7"/>
        <v>261.62</v>
      </c>
      <c r="J8" s="15">
        <f t="shared" si="8"/>
        <v>36286.200000000004</v>
      </c>
      <c r="K8" s="20"/>
      <c r="L8" s="17"/>
    </row>
    <row r="9" spans="1:15" s="19" customFormat="1" ht="14.1" customHeight="1" x14ac:dyDescent="0.2">
      <c r="A9" s="8" t="s">
        <v>18</v>
      </c>
      <c r="B9" s="9">
        <f t="shared" si="0"/>
        <v>1579.8579999999999</v>
      </c>
      <c r="C9" s="10">
        <f t="shared" si="4"/>
        <v>946.61916666666673</v>
      </c>
      <c r="D9" s="11">
        <f t="shared" si="1"/>
        <v>80.606666666666669</v>
      </c>
      <c r="E9" s="12">
        <f t="shared" si="2"/>
        <v>2607.0838333333331</v>
      </c>
      <c r="F9" s="10">
        <f t="shared" si="5"/>
        <v>23697.87</v>
      </c>
      <c r="G9" s="13">
        <f t="shared" si="6"/>
        <v>11359.43</v>
      </c>
      <c r="H9" s="14">
        <f t="shared" si="3"/>
        <v>967.28</v>
      </c>
      <c r="I9" s="10">
        <f t="shared" si="7"/>
        <v>261.62</v>
      </c>
      <c r="J9" s="15">
        <f t="shared" si="8"/>
        <v>36286.200000000004</v>
      </c>
      <c r="K9" s="20"/>
      <c r="L9" s="17"/>
      <c r="M9" s="21"/>
    </row>
    <row r="10" spans="1:15" s="19" customFormat="1" ht="14.1" customHeight="1" x14ac:dyDescent="0.2">
      <c r="A10" s="8" t="s">
        <v>19</v>
      </c>
      <c r="B10" s="9">
        <f t="shared" si="0"/>
        <v>1579.8579999999999</v>
      </c>
      <c r="C10" s="10">
        <f t="shared" si="4"/>
        <v>946.61916666666673</v>
      </c>
      <c r="D10" s="11">
        <f t="shared" si="1"/>
        <v>80.606666666666669</v>
      </c>
      <c r="E10" s="12">
        <f t="shared" si="2"/>
        <v>2607.0838333333331</v>
      </c>
      <c r="F10" s="10">
        <f t="shared" si="5"/>
        <v>23697.87</v>
      </c>
      <c r="G10" s="13">
        <f t="shared" si="6"/>
        <v>11359.43</v>
      </c>
      <c r="H10" s="14">
        <f t="shared" si="3"/>
        <v>967.28</v>
      </c>
      <c r="I10" s="10">
        <f t="shared" si="7"/>
        <v>261.62</v>
      </c>
      <c r="J10" s="15">
        <f t="shared" si="8"/>
        <v>36286.200000000004</v>
      </c>
      <c r="K10" s="20"/>
      <c r="L10" s="17"/>
    </row>
    <row r="11" spans="1:15" s="19" customFormat="1" ht="14.1" customHeight="1" x14ac:dyDescent="0.2">
      <c r="A11" s="8" t="s">
        <v>20</v>
      </c>
      <c r="B11" s="9">
        <f t="shared" si="0"/>
        <v>1579.8579999999999</v>
      </c>
      <c r="C11" s="10">
        <f t="shared" si="4"/>
        <v>946.61916666666673</v>
      </c>
      <c r="D11" s="11">
        <f t="shared" si="1"/>
        <v>80.606666666666669</v>
      </c>
      <c r="E11" s="12">
        <f t="shared" si="2"/>
        <v>2607.0838333333331</v>
      </c>
      <c r="F11" s="10">
        <f t="shared" si="5"/>
        <v>23697.87</v>
      </c>
      <c r="G11" s="13">
        <f t="shared" si="6"/>
        <v>11359.43</v>
      </c>
      <c r="H11" s="14">
        <f t="shared" si="3"/>
        <v>967.28</v>
      </c>
      <c r="I11" s="10">
        <f t="shared" si="7"/>
        <v>261.62</v>
      </c>
      <c r="J11" s="15">
        <f t="shared" si="8"/>
        <v>36286.200000000004</v>
      </c>
      <c r="K11" s="20"/>
      <c r="L11" s="17"/>
    </row>
    <row r="12" spans="1:15" s="19" customFormat="1" ht="14.1" customHeight="1" x14ac:dyDescent="0.2">
      <c r="A12" s="8" t="s">
        <v>21</v>
      </c>
      <c r="B12" s="9">
        <f t="shared" si="0"/>
        <v>1579.8579999999999</v>
      </c>
      <c r="C12" s="10">
        <f t="shared" si="4"/>
        <v>946.61916666666673</v>
      </c>
      <c r="D12" s="11">
        <f t="shared" si="1"/>
        <v>80.606666666666669</v>
      </c>
      <c r="E12" s="12">
        <f t="shared" si="2"/>
        <v>2607.0838333333331</v>
      </c>
      <c r="F12" s="10">
        <f t="shared" si="5"/>
        <v>23697.87</v>
      </c>
      <c r="G12" s="13">
        <f t="shared" si="6"/>
        <v>11359.43</v>
      </c>
      <c r="H12" s="14">
        <f t="shared" si="3"/>
        <v>967.28</v>
      </c>
      <c r="I12" s="10">
        <f t="shared" si="7"/>
        <v>261.62</v>
      </c>
      <c r="J12" s="15">
        <f t="shared" si="8"/>
        <v>36286.200000000004</v>
      </c>
      <c r="K12" s="20"/>
      <c r="L12" s="17"/>
    </row>
    <row r="13" spans="1:15" s="19" customFormat="1" ht="14.1" customHeight="1" x14ac:dyDescent="0.2">
      <c r="A13" s="8" t="s">
        <v>22</v>
      </c>
      <c r="B13" s="9">
        <f t="shared" si="0"/>
        <v>1579.8579999999999</v>
      </c>
      <c r="C13" s="10">
        <f>$C$4</f>
        <v>1118.885</v>
      </c>
      <c r="D13" s="11">
        <f t="shared" si="1"/>
        <v>80.606666666666669</v>
      </c>
      <c r="E13" s="12">
        <f t="shared" si="2"/>
        <v>2779.3496666666665</v>
      </c>
      <c r="F13" s="10">
        <f t="shared" si="5"/>
        <v>23697.87</v>
      </c>
      <c r="G13" s="13">
        <f>$G$4</f>
        <v>13426.62</v>
      </c>
      <c r="H13" s="14">
        <f t="shared" si="3"/>
        <v>967.28</v>
      </c>
      <c r="I13" s="10">
        <f t="shared" si="7"/>
        <v>261.62</v>
      </c>
      <c r="J13" s="15">
        <f>SUM($F$4:$I$4)</f>
        <v>38353.39</v>
      </c>
      <c r="K13" s="20"/>
      <c r="L13" s="17"/>
    </row>
    <row r="14" spans="1:15" ht="14.1" customHeight="1" x14ac:dyDescent="0.2">
      <c r="A14" s="8"/>
      <c r="B14" s="10"/>
      <c r="C14" s="22"/>
      <c r="D14" s="23"/>
      <c r="E14" s="24"/>
      <c r="F14" s="10"/>
      <c r="G14" s="25"/>
      <c r="H14" s="26"/>
      <c r="I14" s="22"/>
      <c r="J14" s="27"/>
      <c r="K14" s="20"/>
      <c r="L14" s="28"/>
      <c r="O14" s="19"/>
    </row>
    <row r="15" spans="1:15" ht="14.1" customHeight="1" x14ac:dyDescent="0.2">
      <c r="A15" s="29" t="s">
        <v>1</v>
      </c>
      <c r="B15" s="30" t="s">
        <v>2</v>
      </c>
      <c r="C15" s="30" t="s">
        <v>3</v>
      </c>
      <c r="D15" s="30" t="s">
        <v>4</v>
      </c>
      <c r="E15" s="30" t="s">
        <v>5</v>
      </c>
      <c r="F15" s="30" t="s">
        <v>2</v>
      </c>
      <c r="G15" s="30" t="s">
        <v>3</v>
      </c>
      <c r="H15" s="30" t="s">
        <v>4</v>
      </c>
      <c r="I15" s="30" t="s">
        <v>6</v>
      </c>
      <c r="J15" s="30" t="s">
        <v>5</v>
      </c>
      <c r="K15" s="30" t="s">
        <v>7</v>
      </c>
      <c r="L15" s="30" t="s">
        <v>8</v>
      </c>
      <c r="O15" s="19"/>
    </row>
    <row r="16" spans="1:15" ht="14.1" customHeight="1" x14ac:dyDescent="0.2">
      <c r="A16" s="29" t="s">
        <v>23</v>
      </c>
      <c r="B16" s="30" t="s">
        <v>10</v>
      </c>
      <c r="C16" s="30" t="s">
        <v>10</v>
      </c>
      <c r="D16" s="30" t="s">
        <v>10</v>
      </c>
      <c r="E16" s="30" t="s">
        <v>10</v>
      </c>
      <c r="F16" s="30" t="s">
        <v>11</v>
      </c>
      <c r="G16" s="30" t="s">
        <v>11</v>
      </c>
      <c r="H16" s="30" t="s">
        <v>11</v>
      </c>
      <c r="I16" s="30" t="s">
        <v>11</v>
      </c>
      <c r="J16" s="30" t="s">
        <v>11</v>
      </c>
      <c r="K16" s="30">
        <v>2018</v>
      </c>
      <c r="L16" s="30" t="s">
        <v>12</v>
      </c>
      <c r="O16" s="19"/>
    </row>
    <row r="17" spans="1:15" ht="14.1" customHeight="1" x14ac:dyDescent="0.2">
      <c r="A17" s="8" t="s">
        <v>24</v>
      </c>
      <c r="B17" s="9">
        <f>$F$17/15</f>
        <v>1331.0713333333333</v>
      </c>
      <c r="C17" s="10">
        <f>$G$17/12</f>
        <v>907.44083333333344</v>
      </c>
      <c r="D17" s="11">
        <f>$H$4/12</f>
        <v>80.606666666666669</v>
      </c>
      <c r="E17" s="12">
        <f>SUM($B$17:$D$17)</f>
        <v>2319.1188333333334</v>
      </c>
      <c r="F17" s="10">
        <v>19966.07</v>
      </c>
      <c r="G17" s="13">
        <v>10889.29</v>
      </c>
      <c r="H17" s="14">
        <f>$D$4*12</f>
        <v>967.28</v>
      </c>
      <c r="I17" s="10">
        <v>348.83</v>
      </c>
      <c r="J17" s="15">
        <f>SUM($F$17:$I$17)</f>
        <v>32171.47</v>
      </c>
      <c r="K17" s="16">
        <v>34.97</v>
      </c>
      <c r="L17" s="17">
        <v>0</v>
      </c>
      <c r="O17" s="19"/>
    </row>
    <row r="18" spans="1:15" ht="14.1" customHeight="1" x14ac:dyDescent="0.2">
      <c r="A18" s="8" t="s">
        <v>25</v>
      </c>
      <c r="B18" s="9">
        <f t="shared" ref="B18:B28" si="9">$F$17/15</f>
        <v>1331.0713333333333</v>
      </c>
      <c r="C18" s="10">
        <f>$G$18/12</f>
        <v>754.08416666666665</v>
      </c>
      <c r="D18" s="11">
        <f t="shared" ref="D18:D28" si="10">$H$4/12</f>
        <v>80.606666666666669</v>
      </c>
      <c r="E18" s="12">
        <f>SUM($B$18:$D$18)</f>
        <v>2165.7621666666664</v>
      </c>
      <c r="F18" s="10">
        <f>$F$17</f>
        <v>19966.07</v>
      </c>
      <c r="G18" s="13">
        <v>9049.01</v>
      </c>
      <c r="H18" s="14">
        <f t="shared" ref="H18:H28" si="11">$D$4*12</f>
        <v>967.28</v>
      </c>
      <c r="I18" s="10">
        <f>$I$17</f>
        <v>348.83</v>
      </c>
      <c r="J18" s="15">
        <f>SUM($F$18:$I$18)</f>
        <v>30331.190000000002</v>
      </c>
      <c r="K18" s="20"/>
      <c r="L18" s="17"/>
      <c r="O18" s="19"/>
    </row>
    <row r="19" spans="1:15" ht="14.1" customHeight="1" x14ac:dyDescent="0.2">
      <c r="A19" s="8" t="s">
        <v>26</v>
      </c>
      <c r="B19" s="9">
        <f t="shared" si="9"/>
        <v>1331.0713333333333</v>
      </c>
      <c r="C19" s="10">
        <f t="shared" ref="C19:C27" si="12">$G$18/12</f>
        <v>754.08416666666665</v>
      </c>
      <c r="D19" s="11">
        <f t="shared" si="10"/>
        <v>80.606666666666669</v>
      </c>
      <c r="E19" s="12">
        <f t="shared" ref="E19:E27" si="13">SUM($B$18:$D$18)</f>
        <v>2165.7621666666664</v>
      </c>
      <c r="F19" s="10">
        <f t="shared" ref="F19:F28" si="14">$F$17</f>
        <v>19966.07</v>
      </c>
      <c r="G19" s="13">
        <f>$G$18</f>
        <v>9049.01</v>
      </c>
      <c r="H19" s="14">
        <f t="shared" si="11"/>
        <v>967.28</v>
      </c>
      <c r="I19" s="10">
        <v>261.62</v>
      </c>
      <c r="J19" s="15">
        <f>SUM($F$19:$I$19)</f>
        <v>30243.98</v>
      </c>
      <c r="K19" s="20"/>
      <c r="L19" s="17"/>
      <c r="O19" s="19"/>
    </row>
    <row r="20" spans="1:15" ht="14.1" customHeight="1" x14ac:dyDescent="0.2">
      <c r="A20" s="8" t="s">
        <v>27</v>
      </c>
      <c r="B20" s="9">
        <f t="shared" si="9"/>
        <v>1331.0713333333333</v>
      </c>
      <c r="C20" s="10">
        <f t="shared" si="12"/>
        <v>754.08416666666665</v>
      </c>
      <c r="D20" s="11">
        <f t="shared" si="10"/>
        <v>80.606666666666669</v>
      </c>
      <c r="E20" s="12">
        <f t="shared" si="13"/>
        <v>2165.7621666666664</v>
      </c>
      <c r="F20" s="10">
        <f t="shared" si="14"/>
        <v>19966.07</v>
      </c>
      <c r="G20" s="13">
        <f t="shared" ref="G20:G27" si="15">$G$18</f>
        <v>9049.01</v>
      </c>
      <c r="H20" s="14">
        <f t="shared" si="11"/>
        <v>967.28</v>
      </c>
      <c r="I20" s="10">
        <f>$I$19</f>
        <v>261.62</v>
      </c>
      <c r="J20" s="15">
        <f t="shared" ref="J20:J21" si="16">SUM($F$19:$I$19)</f>
        <v>30243.98</v>
      </c>
      <c r="K20" s="20"/>
      <c r="L20" s="17"/>
      <c r="O20" s="19"/>
    </row>
    <row r="21" spans="1:15" ht="14.1" customHeight="1" x14ac:dyDescent="0.2">
      <c r="A21" s="8" t="s">
        <v>28</v>
      </c>
      <c r="B21" s="9">
        <f t="shared" si="9"/>
        <v>1331.0713333333333</v>
      </c>
      <c r="C21" s="10">
        <f t="shared" si="12"/>
        <v>754.08416666666665</v>
      </c>
      <c r="D21" s="11">
        <f t="shared" si="10"/>
        <v>80.606666666666669</v>
      </c>
      <c r="E21" s="12">
        <f t="shared" si="13"/>
        <v>2165.7621666666664</v>
      </c>
      <c r="F21" s="10">
        <f t="shared" si="14"/>
        <v>19966.07</v>
      </c>
      <c r="G21" s="13">
        <f t="shared" si="15"/>
        <v>9049.01</v>
      </c>
      <c r="H21" s="14">
        <f t="shared" si="11"/>
        <v>967.28</v>
      </c>
      <c r="I21" s="10">
        <f>$I$19</f>
        <v>261.62</v>
      </c>
      <c r="J21" s="15">
        <f t="shared" si="16"/>
        <v>30243.98</v>
      </c>
      <c r="K21" s="20"/>
      <c r="L21" s="17"/>
      <c r="O21" s="19"/>
    </row>
    <row r="22" spans="1:15" ht="14.1" customHeight="1" x14ac:dyDescent="0.2">
      <c r="A22" s="8" t="s">
        <v>29</v>
      </c>
      <c r="B22" s="9">
        <f t="shared" si="9"/>
        <v>1331.0713333333333</v>
      </c>
      <c r="C22" s="10">
        <f t="shared" si="12"/>
        <v>754.08416666666665</v>
      </c>
      <c r="D22" s="11">
        <f t="shared" si="10"/>
        <v>80.606666666666669</v>
      </c>
      <c r="E22" s="12">
        <f t="shared" si="13"/>
        <v>2165.7621666666664</v>
      </c>
      <c r="F22" s="10">
        <f t="shared" si="14"/>
        <v>19966.07</v>
      </c>
      <c r="G22" s="13">
        <f t="shared" si="15"/>
        <v>9049.01</v>
      </c>
      <c r="H22" s="14">
        <f t="shared" si="11"/>
        <v>967.28</v>
      </c>
      <c r="I22" s="10">
        <f>$I$17</f>
        <v>348.83</v>
      </c>
      <c r="J22" s="15">
        <f>SUM($F$22:$I$22)</f>
        <v>30331.190000000002</v>
      </c>
      <c r="K22" s="20"/>
      <c r="L22" s="17"/>
      <c r="O22" s="19"/>
    </row>
    <row r="23" spans="1:15" ht="14.1" customHeight="1" x14ac:dyDescent="0.2">
      <c r="A23" s="8" t="s">
        <v>30</v>
      </c>
      <c r="B23" s="9">
        <f t="shared" si="9"/>
        <v>1331.0713333333333</v>
      </c>
      <c r="C23" s="10">
        <f t="shared" si="12"/>
        <v>754.08416666666665</v>
      </c>
      <c r="D23" s="11">
        <f t="shared" si="10"/>
        <v>80.606666666666669</v>
      </c>
      <c r="E23" s="12">
        <f t="shared" si="13"/>
        <v>2165.7621666666664</v>
      </c>
      <c r="F23" s="10">
        <f t="shared" si="14"/>
        <v>19966.07</v>
      </c>
      <c r="G23" s="13">
        <f t="shared" si="15"/>
        <v>9049.01</v>
      </c>
      <c r="H23" s="14">
        <f t="shared" si="11"/>
        <v>967.28</v>
      </c>
      <c r="I23" s="10">
        <f>$I$19</f>
        <v>261.62</v>
      </c>
      <c r="J23" s="15">
        <f>SUM($F$19:$I$19)</f>
        <v>30243.98</v>
      </c>
      <c r="K23" s="20"/>
      <c r="L23" s="17"/>
      <c r="O23" s="19"/>
    </row>
    <row r="24" spans="1:15" ht="14.1" customHeight="1" x14ac:dyDescent="0.2">
      <c r="A24" s="8" t="s">
        <v>31</v>
      </c>
      <c r="B24" s="9">
        <f t="shared" si="9"/>
        <v>1331.0713333333333</v>
      </c>
      <c r="C24" s="10">
        <f t="shared" si="12"/>
        <v>754.08416666666665</v>
      </c>
      <c r="D24" s="11">
        <f t="shared" si="10"/>
        <v>80.606666666666669</v>
      </c>
      <c r="E24" s="12">
        <f t="shared" si="13"/>
        <v>2165.7621666666664</v>
      </c>
      <c r="F24" s="10">
        <f t="shared" si="14"/>
        <v>19966.07</v>
      </c>
      <c r="G24" s="13">
        <f t="shared" si="15"/>
        <v>9049.01</v>
      </c>
      <c r="H24" s="14">
        <f t="shared" si="11"/>
        <v>967.28</v>
      </c>
      <c r="I24" s="10">
        <f t="shared" ref="I24:I28" si="17">$I$19</f>
        <v>261.62</v>
      </c>
      <c r="J24" s="15">
        <f t="shared" ref="J24:J27" si="18">SUM($F$19:$I$19)</f>
        <v>30243.98</v>
      </c>
      <c r="K24" s="20"/>
      <c r="L24" s="17"/>
      <c r="O24" s="19"/>
    </row>
    <row r="25" spans="1:15" ht="14.1" customHeight="1" x14ac:dyDescent="0.2">
      <c r="A25" s="8" t="s">
        <v>32</v>
      </c>
      <c r="B25" s="9">
        <f t="shared" si="9"/>
        <v>1331.0713333333333</v>
      </c>
      <c r="C25" s="10">
        <f t="shared" si="12"/>
        <v>754.08416666666665</v>
      </c>
      <c r="D25" s="11">
        <f t="shared" si="10"/>
        <v>80.606666666666669</v>
      </c>
      <c r="E25" s="12">
        <f t="shared" si="13"/>
        <v>2165.7621666666664</v>
      </c>
      <c r="F25" s="10">
        <f t="shared" si="14"/>
        <v>19966.07</v>
      </c>
      <c r="G25" s="13">
        <f t="shared" si="15"/>
        <v>9049.01</v>
      </c>
      <c r="H25" s="14">
        <f t="shared" si="11"/>
        <v>967.28</v>
      </c>
      <c r="I25" s="10">
        <f t="shared" si="17"/>
        <v>261.62</v>
      </c>
      <c r="J25" s="15">
        <f t="shared" si="18"/>
        <v>30243.98</v>
      </c>
      <c r="K25" s="20"/>
      <c r="L25" s="17"/>
      <c r="O25" s="19"/>
    </row>
    <row r="26" spans="1:15" ht="14.1" customHeight="1" x14ac:dyDescent="0.2">
      <c r="A26" s="8" t="s">
        <v>33</v>
      </c>
      <c r="B26" s="9">
        <f t="shared" si="9"/>
        <v>1331.0713333333333</v>
      </c>
      <c r="C26" s="10">
        <f t="shared" si="12"/>
        <v>754.08416666666665</v>
      </c>
      <c r="D26" s="11">
        <f t="shared" si="10"/>
        <v>80.606666666666669</v>
      </c>
      <c r="E26" s="12">
        <f t="shared" si="13"/>
        <v>2165.7621666666664</v>
      </c>
      <c r="F26" s="10">
        <f t="shared" si="14"/>
        <v>19966.07</v>
      </c>
      <c r="G26" s="13">
        <f t="shared" si="15"/>
        <v>9049.01</v>
      </c>
      <c r="H26" s="14">
        <f t="shared" si="11"/>
        <v>967.28</v>
      </c>
      <c r="I26" s="10">
        <f t="shared" si="17"/>
        <v>261.62</v>
      </c>
      <c r="J26" s="15">
        <f t="shared" si="18"/>
        <v>30243.98</v>
      </c>
      <c r="K26" s="20"/>
      <c r="L26" s="17"/>
      <c r="O26" s="19"/>
    </row>
    <row r="27" spans="1:15" ht="14.1" customHeight="1" x14ac:dyDescent="0.2">
      <c r="A27" s="8" t="s">
        <v>34</v>
      </c>
      <c r="B27" s="9">
        <f t="shared" si="9"/>
        <v>1331.0713333333333</v>
      </c>
      <c r="C27" s="10">
        <f t="shared" si="12"/>
        <v>754.08416666666665</v>
      </c>
      <c r="D27" s="11">
        <f t="shared" si="10"/>
        <v>80.606666666666669</v>
      </c>
      <c r="E27" s="12">
        <f t="shared" si="13"/>
        <v>2165.7621666666664</v>
      </c>
      <c r="F27" s="10">
        <f t="shared" si="14"/>
        <v>19966.07</v>
      </c>
      <c r="G27" s="13">
        <f t="shared" si="15"/>
        <v>9049.01</v>
      </c>
      <c r="H27" s="14">
        <f t="shared" si="11"/>
        <v>967.28</v>
      </c>
      <c r="I27" s="10">
        <f t="shared" si="17"/>
        <v>261.62</v>
      </c>
      <c r="J27" s="15">
        <f t="shared" si="18"/>
        <v>30243.98</v>
      </c>
      <c r="K27" s="20"/>
      <c r="L27" s="17"/>
      <c r="O27" s="19"/>
    </row>
    <row r="28" spans="1:15" ht="14.1" customHeight="1" x14ac:dyDescent="0.2">
      <c r="A28" s="8" t="s">
        <v>35</v>
      </c>
      <c r="B28" s="9">
        <f t="shared" si="9"/>
        <v>1331.0713333333333</v>
      </c>
      <c r="C28" s="10">
        <f>$G$17/12</f>
        <v>907.44083333333344</v>
      </c>
      <c r="D28" s="11">
        <f t="shared" si="10"/>
        <v>80.606666666666669</v>
      </c>
      <c r="E28" s="12">
        <f>SUM($B$17:$D$17)</f>
        <v>2319.1188333333334</v>
      </c>
      <c r="F28" s="10">
        <f t="shared" si="14"/>
        <v>19966.07</v>
      </c>
      <c r="G28" s="13">
        <f>$G$17</f>
        <v>10889.29</v>
      </c>
      <c r="H28" s="14">
        <f t="shared" si="11"/>
        <v>967.28</v>
      </c>
      <c r="I28" s="10">
        <f t="shared" si="17"/>
        <v>261.62</v>
      </c>
      <c r="J28" s="15">
        <f>SUM($F$28:$I$28)</f>
        <v>32084.26</v>
      </c>
      <c r="K28" s="20"/>
      <c r="L28" s="17"/>
      <c r="O28" s="19"/>
    </row>
    <row r="29" spans="1:15" ht="14.1" customHeight="1" x14ac:dyDescent="0.2">
      <c r="A29" s="8"/>
      <c r="B29" s="10"/>
      <c r="C29" s="22"/>
      <c r="D29" s="23"/>
      <c r="E29" s="24"/>
      <c r="F29" s="10"/>
      <c r="G29" s="25"/>
      <c r="H29" s="26"/>
      <c r="I29" s="22"/>
      <c r="J29" s="27"/>
      <c r="K29" s="20"/>
      <c r="L29" s="28"/>
      <c r="O29" s="19"/>
    </row>
    <row r="30" spans="1:15" ht="14.1" customHeight="1" x14ac:dyDescent="0.2">
      <c r="A30" s="29" t="s">
        <v>1</v>
      </c>
      <c r="B30" s="30" t="s">
        <v>2</v>
      </c>
      <c r="C30" s="30" t="s">
        <v>3</v>
      </c>
      <c r="D30" s="30" t="s">
        <v>4</v>
      </c>
      <c r="E30" s="30" t="s">
        <v>5</v>
      </c>
      <c r="F30" s="30" t="s">
        <v>2</v>
      </c>
      <c r="G30" s="30" t="s">
        <v>3</v>
      </c>
      <c r="H30" s="30" t="s">
        <v>4</v>
      </c>
      <c r="I30" s="30" t="s">
        <v>6</v>
      </c>
      <c r="J30" s="30" t="s">
        <v>5</v>
      </c>
      <c r="K30" s="30" t="s">
        <v>7</v>
      </c>
      <c r="L30" s="30" t="s">
        <v>8</v>
      </c>
      <c r="O30" s="19"/>
    </row>
    <row r="31" spans="1:15" ht="14.1" customHeight="1" x14ac:dyDescent="0.2">
      <c r="A31" s="29" t="s">
        <v>36</v>
      </c>
      <c r="B31" s="30" t="s">
        <v>10</v>
      </c>
      <c r="C31" s="30" t="s">
        <v>10</v>
      </c>
      <c r="D31" s="30" t="s">
        <v>10</v>
      </c>
      <c r="E31" s="30" t="s">
        <v>10</v>
      </c>
      <c r="F31" s="30" t="s">
        <v>11</v>
      </c>
      <c r="G31" s="30" t="s">
        <v>11</v>
      </c>
      <c r="H31" s="30" t="s">
        <v>11</v>
      </c>
      <c r="I31" s="30" t="s">
        <v>11</v>
      </c>
      <c r="J31" s="30" t="s">
        <v>11</v>
      </c>
      <c r="K31" s="30">
        <v>2018</v>
      </c>
      <c r="L31" s="30" t="s">
        <v>12</v>
      </c>
      <c r="O31" s="19"/>
    </row>
    <row r="32" spans="1:15" ht="14.1" customHeight="1" x14ac:dyDescent="0.2">
      <c r="A32" s="8" t="s">
        <v>37</v>
      </c>
      <c r="B32" s="9">
        <f>$F$32/15</f>
        <v>1164.3879999999999</v>
      </c>
      <c r="C32" s="10">
        <f>$G$32/12</f>
        <v>757.73833333333334</v>
      </c>
      <c r="D32" s="11">
        <f>$H$4/12</f>
        <v>80.606666666666669</v>
      </c>
      <c r="E32" s="12">
        <f>SUM($B$32:$D$32)</f>
        <v>2002.7329999999997</v>
      </c>
      <c r="F32" s="10">
        <v>17465.82</v>
      </c>
      <c r="G32" s="13">
        <v>9092.86</v>
      </c>
      <c r="H32" s="14">
        <f>$D$4*12</f>
        <v>967.28</v>
      </c>
      <c r="I32" s="10">
        <v>523.22</v>
      </c>
      <c r="J32" s="15">
        <f>SUM($F$32:$I$32)</f>
        <v>28049.18</v>
      </c>
      <c r="K32" s="31">
        <v>26.41</v>
      </c>
      <c r="L32" s="17">
        <v>0</v>
      </c>
      <c r="O32" s="19"/>
    </row>
    <row r="33" spans="1:15" ht="14.1" customHeight="1" x14ac:dyDescent="0.2">
      <c r="A33" s="8" t="s">
        <v>38</v>
      </c>
      <c r="B33" s="9">
        <f t="shared" ref="B33:B55" si="19">$F$32/15</f>
        <v>1164.3879999999999</v>
      </c>
      <c r="C33" s="10">
        <f>$G$33/12</f>
        <v>639.71416666666664</v>
      </c>
      <c r="D33" s="11">
        <f t="shared" ref="D33:D55" si="20">$H$4/12</f>
        <v>80.606666666666669</v>
      </c>
      <c r="E33" s="12">
        <f>SUM($B$33:$D$33)</f>
        <v>1884.7088333333331</v>
      </c>
      <c r="F33" s="10">
        <f>$F$32</f>
        <v>17465.82</v>
      </c>
      <c r="G33" s="13">
        <v>7676.57</v>
      </c>
      <c r="H33" s="14">
        <f t="shared" ref="H33:H55" si="21">$D$4*12</f>
        <v>967.28</v>
      </c>
      <c r="I33" s="10">
        <f>$I$32</f>
        <v>523.22</v>
      </c>
      <c r="J33" s="15">
        <f>SUM($F$33:$I$33)</f>
        <v>26632.89</v>
      </c>
      <c r="K33" s="20"/>
      <c r="L33" s="17"/>
      <c r="O33" s="19"/>
    </row>
    <row r="34" spans="1:15" ht="14.1" customHeight="1" x14ac:dyDescent="0.2">
      <c r="A34" s="8" t="s">
        <v>39</v>
      </c>
      <c r="B34" s="9">
        <f t="shared" si="19"/>
        <v>1164.3879999999999</v>
      </c>
      <c r="C34" s="10">
        <f>$G$34/12</f>
        <v>588.01</v>
      </c>
      <c r="D34" s="11">
        <f t="shared" si="20"/>
        <v>80.606666666666669</v>
      </c>
      <c r="E34" s="12">
        <f>SUM($B$34:$D$34)</f>
        <v>1833.0046666666665</v>
      </c>
      <c r="F34" s="10">
        <f t="shared" ref="F34:F55" si="22">$F$32</f>
        <v>17465.82</v>
      </c>
      <c r="G34" s="13">
        <v>7056.12</v>
      </c>
      <c r="H34" s="14">
        <f t="shared" si="21"/>
        <v>967.28</v>
      </c>
      <c r="I34" s="10">
        <f t="shared" ref="I34:I35" si="23">$I$32</f>
        <v>523.22</v>
      </c>
      <c r="J34" s="15">
        <f>SUM($F$34:$I$34)</f>
        <v>26012.44</v>
      </c>
      <c r="K34" s="20"/>
      <c r="L34" s="17"/>
      <c r="O34" s="19"/>
    </row>
    <row r="35" spans="1:15" ht="14.1" customHeight="1" x14ac:dyDescent="0.2">
      <c r="A35" s="8" t="s">
        <v>40</v>
      </c>
      <c r="B35" s="9">
        <f t="shared" si="19"/>
        <v>1164.3879999999999</v>
      </c>
      <c r="C35" s="10">
        <f t="shared" ref="C35:C37" si="24">$G$34/12</f>
        <v>588.01</v>
      </c>
      <c r="D35" s="11">
        <f t="shared" si="20"/>
        <v>80.606666666666669</v>
      </c>
      <c r="E35" s="12">
        <f t="shared" ref="E35:E37" si="25">SUM($B$34:$D$34)</f>
        <v>1833.0046666666665</v>
      </c>
      <c r="F35" s="10">
        <f t="shared" si="22"/>
        <v>17465.82</v>
      </c>
      <c r="G35" s="13">
        <f>$G$34</f>
        <v>7056.12</v>
      </c>
      <c r="H35" s="14">
        <f t="shared" si="21"/>
        <v>967.28</v>
      </c>
      <c r="I35" s="10">
        <f t="shared" si="23"/>
        <v>523.22</v>
      </c>
      <c r="J35" s="15">
        <f>SUM($F$34:$I$34)</f>
        <v>26012.44</v>
      </c>
      <c r="K35" s="20"/>
      <c r="L35" s="17"/>
      <c r="O35" s="19"/>
    </row>
    <row r="36" spans="1:15" ht="14.1" customHeight="1" x14ac:dyDescent="0.2">
      <c r="A36" s="8" t="s">
        <v>41</v>
      </c>
      <c r="B36" s="9">
        <f t="shared" si="19"/>
        <v>1164.3879999999999</v>
      </c>
      <c r="C36" s="10">
        <f t="shared" si="24"/>
        <v>588.01</v>
      </c>
      <c r="D36" s="11">
        <f t="shared" si="20"/>
        <v>80.606666666666669</v>
      </c>
      <c r="E36" s="12">
        <f t="shared" si="25"/>
        <v>1833.0046666666665</v>
      </c>
      <c r="F36" s="10">
        <f t="shared" si="22"/>
        <v>17465.82</v>
      </c>
      <c r="G36" s="13">
        <f t="shared" ref="G36" si="26">$G$34</f>
        <v>7056.12</v>
      </c>
      <c r="H36" s="14">
        <f t="shared" si="21"/>
        <v>967.28</v>
      </c>
      <c r="I36" s="10">
        <v>348.83</v>
      </c>
      <c r="J36" s="15">
        <f>SUM($F$36:$I$36)</f>
        <v>25838.05</v>
      </c>
      <c r="K36" s="20"/>
      <c r="L36" s="17"/>
      <c r="O36" s="19"/>
    </row>
    <row r="37" spans="1:15" ht="14.1" customHeight="1" x14ac:dyDescent="0.2">
      <c r="A37" s="8" t="s">
        <v>42</v>
      </c>
      <c r="B37" s="9">
        <f t="shared" si="19"/>
        <v>1164.3879999999999</v>
      </c>
      <c r="C37" s="10">
        <f t="shared" si="24"/>
        <v>588.01</v>
      </c>
      <c r="D37" s="11">
        <f t="shared" si="20"/>
        <v>80.606666666666669</v>
      </c>
      <c r="E37" s="12">
        <f t="shared" si="25"/>
        <v>1833.0046666666665</v>
      </c>
      <c r="F37" s="10">
        <f t="shared" si="22"/>
        <v>17465.82</v>
      </c>
      <c r="G37" s="13">
        <f>$G$34</f>
        <v>7056.12</v>
      </c>
      <c r="H37" s="14">
        <f t="shared" si="21"/>
        <v>967.28</v>
      </c>
      <c r="I37" s="10">
        <f>$I$36</f>
        <v>348.83</v>
      </c>
      <c r="J37" s="15">
        <f>SUM($F$36:$I$36)</f>
        <v>25838.05</v>
      </c>
      <c r="K37" s="20"/>
      <c r="L37" s="17"/>
      <c r="O37" s="19"/>
    </row>
    <row r="38" spans="1:15" ht="14.1" customHeight="1" x14ac:dyDescent="0.2">
      <c r="A38" s="8" t="s">
        <v>43</v>
      </c>
      <c r="B38" s="9">
        <f t="shared" si="19"/>
        <v>1164.3879999999999</v>
      </c>
      <c r="C38" s="10">
        <f>$G$38/12</f>
        <v>469.99583333333334</v>
      </c>
      <c r="D38" s="11">
        <f t="shared" si="20"/>
        <v>80.606666666666669</v>
      </c>
      <c r="E38" s="12">
        <f>SUM($B$38:$D$38)</f>
        <v>1714.9904999999999</v>
      </c>
      <c r="F38" s="10">
        <f t="shared" si="22"/>
        <v>17465.82</v>
      </c>
      <c r="G38" s="13">
        <v>5639.95</v>
      </c>
      <c r="H38" s="14">
        <f t="shared" si="21"/>
        <v>967.28</v>
      </c>
      <c r="I38" s="10">
        <f>$I$36</f>
        <v>348.83</v>
      </c>
      <c r="J38" s="15">
        <f>SUM($F$38:$I$38)</f>
        <v>24421.88</v>
      </c>
      <c r="K38" s="20"/>
      <c r="L38" s="17"/>
      <c r="O38" s="19"/>
    </row>
    <row r="39" spans="1:15" ht="14.1" customHeight="1" x14ac:dyDescent="0.2">
      <c r="A39" s="8" t="s">
        <v>44</v>
      </c>
      <c r="B39" s="9">
        <f t="shared" si="19"/>
        <v>1164.3879999999999</v>
      </c>
      <c r="C39" s="10">
        <f t="shared" ref="C39:C52" si="27">$G$38/12</f>
        <v>469.99583333333334</v>
      </c>
      <c r="D39" s="11">
        <f t="shared" si="20"/>
        <v>80.606666666666669</v>
      </c>
      <c r="E39" s="12">
        <f t="shared" ref="E39:E52" si="28">SUM($B$38:$D$38)</f>
        <v>1714.9904999999999</v>
      </c>
      <c r="F39" s="10">
        <f t="shared" si="22"/>
        <v>17465.82</v>
      </c>
      <c r="G39" s="13">
        <f>$G$38</f>
        <v>5639.95</v>
      </c>
      <c r="H39" s="14">
        <f t="shared" si="21"/>
        <v>967.28</v>
      </c>
      <c r="I39" s="10">
        <f>$I$32</f>
        <v>523.22</v>
      </c>
      <c r="J39" s="15">
        <f>SUM($F$39:$I$39)</f>
        <v>24596.27</v>
      </c>
      <c r="K39" s="20"/>
      <c r="L39" s="17"/>
      <c r="O39" s="19"/>
    </row>
    <row r="40" spans="1:15" ht="14.1" customHeight="1" x14ac:dyDescent="0.2">
      <c r="A40" s="8" t="s">
        <v>45</v>
      </c>
      <c r="B40" s="9">
        <f t="shared" si="19"/>
        <v>1164.3879999999999</v>
      </c>
      <c r="C40" s="10">
        <f t="shared" si="27"/>
        <v>469.99583333333334</v>
      </c>
      <c r="D40" s="11">
        <f t="shared" si="20"/>
        <v>80.606666666666669</v>
      </c>
      <c r="E40" s="12">
        <f t="shared" si="28"/>
        <v>1714.9904999999999</v>
      </c>
      <c r="F40" s="10">
        <f t="shared" si="22"/>
        <v>17465.82</v>
      </c>
      <c r="G40" s="13">
        <f t="shared" ref="G40:G52" si="29">$G$38</f>
        <v>5639.95</v>
      </c>
      <c r="H40" s="14">
        <f t="shared" si="21"/>
        <v>967.28</v>
      </c>
      <c r="I40" s="10">
        <f>$I$32</f>
        <v>523.22</v>
      </c>
      <c r="J40" s="15">
        <f>SUM($F$39:$I$39)</f>
        <v>24596.27</v>
      </c>
      <c r="K40" s="20"/>
      <c r="L40" s="17"/>
      <c r="O40" s="19"/>
    </row>
    <row r="41" spans="1:15" ht="14.1" customHeight="1" x14ac:dyDescent="0.2">
      <c r="A41" s="8" t="s">
        <v>46</v>
      </c>
      <c r="B41" s="9">
        <f t="shared" si="19"/>
        <v>1164.3879999999999</v>
      </c>
      <c r="C41" s="10">
        <f t="shared" si="27"/>
        <v>469.99583333333334</v>
      </c>
      <c r="D41" s="11">
        <f t="shared" si="20"/>
        <v>80.606666666666669</v>
      </c>
      <c r="E41" s="12">
        <f t="shared" si="28"/>
        <v>1714.9904999999999</v>
      </c>
      <c r="F41" s="10">
        <f t="shared" si="22"/>
        <v>17465.82</v>
      </c>
      <c r="G41" s="13">
        <f t="shared" si="29"/>
        <v>5639.95</v>
      </c>
      <c r="H41" s="14">
        <f t="shared" si="21"/>
        <v>967.28</v>
      </c>
      <c r="I41" s="10">
        <f>$I$36</f>
        <v>348.83</v>
      </c>
      <c r="J41" s="15">
        <f>SUM($F$41:$I$41)</f>
        <v>24421.88</v>
      </c>
      <c r="K41" s="20"/>
      <c r="L41" s="17"/>
      <c r="O41" s="19"/>
    </row>
    <row r="42" spans="1:15" ht="14.1" customHeight="1" x14ac:dyDescent="0.2">
      <c r="A42" s="8" t="s">
        <v>47</v>
      </c>
      <c r="B42" s="9">
        <f t="shared" si="19"/>
        <v>1164.3879999999999</v>
      </c>
      <c r="C42" s="10">
        <f t="shared" si="27"/>
        <v>469.99583333333334</v>
      </c>
      <c r="D42" s="11">
        <f t="shared" si="20"/>
        <v>80.606666666666669</v>
      </c>
      <c r="E42" s="12">
        <f t="shared" si="28"/>
        <v>1714.9904999999999</v>
      </c>
      <c r="F42" s="10">
        <f t="shared" si="22"/>
        <v>17465.82</v>
      </c>
      <c r="G42" s="13">
        <f t="shared" si="29"/>
        <v>5639.95</v>
      </c>
      <c r="H42" s="14">
        <f t="shared" si="21"/>
        <v>967.28</v>
      </c>
      <c r="I42" s="10">
        <f>$I$36</f>
        <v>348.83</v>
      </c>
      <c r="J42" s="15">
        <f>SUM($F$41:$I$41)</f>
        <v>24421.88</v>
      </c>
      <c r="K42" s="20"/>
      <c r="L42" s="17"/>
      <c r="O42" s="19"/>
    </row>
    <row r="43" spans="1:15" ht="14.1" customHeight="1" x14ac:dyDescent="0.2">
      <c r="A43" s="8" t="s">
        <v>48</v>
      </c>
      <c r="B43" s="9">
        <f t="shared" si="19"/>
        <v>1164.3879999999999</v>
      </c>
      <c r="C43" s="10">
        <f t="shared" si="27"/>
        <v>469.99583333333334</v>
      </c>
      <c r="D43" s="11">
        <f t="shared" si="20"/>
        <v>80.606666666666669</v>
      </c>
      <c r="E43" s="12">
        <f t="shared" si="28"/>
        <v>1714.9904999999999</v>
      </c>
      <c r="F43" s="10">
        <f t="shared" si="22"/>
        <v>17465.82</v>
      </c>
      <c r="G43" s="13">
        <f t="shared" si="29"/>
        <v>5639.95</v>
      </c>
      <c r="H43" s="14">
        <f t="shared" si="21"/>
        <v>967.28</v>
      </c>
      <c r="I43" s="10">
        <v>261.62</v>
      </c>
      <c r="J43" s="15">
        <f>SUM($F$43:$I$43)</f>
        <v>24334.67</v>
      </c>
      <c r="K43" s="20"/>
      <c r="L43" s="17"/>
      <c r="O43" s="19"/>
    </row>
    <row r="44" spans="1:15" ht="14.1" customHeight="1" x14ac:dyDescent="0.2">
      <c r="A44" s="8" t="s">
        <v>49</v>
      </c>
      <c r="B44" s="9">
        <f t="shared" si="19"/>
        <v>1164.3879999999999</v>
      </c>
      <c r="C44" s="10">
        <f t="shared" si="27"/>
        <v>469.99583333333334</v>
      </c>
      <c r="D44" s="11">
        <f t="shared" si="20"/>
        <v>80.606666666666669</v>
      </c>
      <c r="E44" s="12">
        <f t="shared" si="28"/>
        <v>1714.9904999999999</v>
      </c>
      <c r="F44" s="10">
        <f t="shared" si="22"/>
        <v>17465.82</v>
      </c>
      <c r="G44" s="13">
        <f t="shared" si="29"/>
        <v>5639.95</v>
      </c>
      <c r="H44" s="14">
        <f t="shared" si="21"/>
        <v>967.28</v>
      </c>
      <c r="I44" s="10">
        <f>$I$43</f>
        <v>261.62</v>
      </c>
      <c r="J44" s="15">
        <f t="shared" ref="J44:J45" si="30">SUM($F$43:$I$43)</f>
        <v>24334.67</v>
      </c>
      <c r="K44" s="20"/>
      <c r="L44" s="17"/>
      <c r="O44" s="19"/>
    </row>
    <row r="45" spans="1:15" ht="14.1" customHeight="1" x14ac:dyDescent="0.2">
      <c r="A45" s="8" t="s">
        <v>50</v>
      </c>
      <c r="B45" s="9">
        <f t="shared" si="19"/>
        <v>1164.3879999999999</v>
      </c>
      <c r="C45" s="10">
        <f t="shared" si="27"/>
        <v>469.99583333333334</v>
      </c>
      <c r="D45" s="11">
        <f t="shared" si="20"/>
        <v>80.606666666666669</v>
      </c>
      <c r="E45" s="12">
        <f t="shared" si="28"/>
        <v>1714.9904999999999</v>
      </c>
      <c r="F45" s="10">
        <f t="shared" si="22"/>
        <v>17465.82</v>
      </c>
      <c r="G45" s="13">
        <f t="shared" si="29"/>
        <v>5639.95</v>
      </c>
      <c r="H45" s="14">
        <f t="shared" si="21"/>
        <v>967.28</v>
      </c>
      <c r="I45" s="10">
        <f>$I$43</f>
        <v>261.62</v>
      </c>
      <c r="J45" s="15">
        <f t="shared" si="30"/>
        <v>24334.67</v>
      </c>
      <c r="K45" s="20"/>
      <c r="L45" s="17"/>
      <c r="O45" s="19"/>
    </row>
    <row r="46" spans="1:15" ht="14.1" customHeight="1" x14ac:dyDescent="0.2">
      <c r="A46" s="8" t="s">
        <v>51</v>
      </c>
      <c r="B46" s="9">
        <f t="shared" si="19"/>
        <v>1164.3879999999999</v>
      </c>
      <c r="C46" s="10">
        <f t="shared" si="27"/>
        <v>469.99583333333334</v>
      </c>
      <c r="D46" s="11">
        <f t="shared" si="20"/>
        <v>80.606666666666669</v>
      </c>
      <c r="E46" s="12">
        <f t="shared" si="28"/>
        <v>1714.9904999999999</v>
      </c>
      <c r="F46" s="10">
        <f t="shared" si="22"/>
        <v>17465.82</v>
      </c>
      <c r="G46" s="13">
        <f t="shared" si="29"/>
        <v>5639.95</v>
      </c>
      <c r="H46" s="14">
        <f t="shared" si="21"/>
        <v>967.28</v>
      </c>
      <c r="I46" s="10">
        <f>$I$36</f>
        <v>348.83</v>
      </c>
      <c r="J46" s="15">
        <f>SUM($F$41:$I$41)</f>
        <v>24421.88</v>
      </c>
      <c r="K46" s="20"/>
      <c r="L46" s="17"/>
      <c r="O46" s="19"/>
    </row>
    <row r="47" spans="1:15" ht="14.1" customHeight="1" x14ac:dyDescent="0.2">
      <c r="A47" s="8" t="s">
        <v>52</v>
      </c>
      <c r="B47" s="9">
        <f t="shared" si="19"/>
        <v>1164.3879999999999</v>
      </c>
      <c r="C47" s="10">
        <f t="shared" si="27"/>
        <v>469.99583333333334</v>
      </c>
      <c r="D47" s="11">
        <f t="shared" si="20"/>
        <v>80.606666666666669</v>
      </c>
      <c r="E47" s="12">
        <f t="shared" si="28"/>
        <v>1714.9904999999999</v>
      </c>
      <c r="F47" s="10">
        <f t="shared" si="22"/>
        <v>17465.82</v>
      </c>
      <c r="G47" s="13">
        <f t="shared" si="29"/>
        <v>5639.95</v>
      </c>
      <c r="H47" s="14">
        <f t="shared" si="21"/>
        <v>967.28</v>
      </c>
      <c r="I47" s="10">
        <f>$I$43</f>
        <v>261.62</v>
      </c>
      <c r="J47" s="15">
        <f>SUM($F$43:$I$43)</f>
        <v>24334.67</v>
      </c>
      <c r="K47" s="20"/>
      <c r="L47" s="17"/>
      <c r="O47" s="19"/>
    </row>
    <row r="48" spans="1:15" ht="14.1" customHeight="1" x14ac:dyDescent="0.2">
      <c r="A48" s="8" t="s">
        <v>53</v>
      </c>
      <c r="B48" s="9">
        <f t="shared" si="19"/>
        <v>1164.3879999999999</v>
      </c>
      <c r="C48" s="10">
        <f t="shared" si="27"/>
        <v>469.99583333333334</v>
      </c>
      <c r="D48" s="11">
        <f t="shared" si="20"/>
        <v>80.606666666666669</v>
      </c>
      <c r="E48" s="12">
        <f t="shared" si="28"/>
        <v>1714.9904999999999</v>
      </c>
      <c r="F48" s="10">
        <f t="shared" si="22"/>
        <v>17465.82</v>
      </c>
      <c r="G48" s="13">
        <f t="shared" si="29"/>
        <v>5639.95</v>
      </c>
      <c r="H48" s="14">
        <f>$D$4*12</f>
        <v>967.28</v>
      </c>
      <c r="I48" s="10">
        <f>$I$36</f>
        <v>348.83</v>
      </c>
      <c r="J48" s="15">
        <f>SUM($F$41:$I$41)</f>
        <v>24421.88</v>
      </c>
      <c r="K48" s="20"/>
      <c r="L48" s="17"/>
      <c r="O48" s="19"/>
    </row>
    <row r="49" spans="1:15" ht="14.1" customHeight="1" x14ac:dyDescent="0.2">
      <c r="A49" s="8" t="s">
        <v>54</v>
      </c>
      <c r="B49" s="9">
        <f t="shared" si="19"/>
        <v>1164.3879999999999</v>
      </c>
      <c r="C49" s="10">
        <f t="shared" si="27"/>
        <v>469.99583333333334</v>
      </c>
      <c r="D49" s="11">
        <f t="shared" si="20"/>
        <v>80.606666666666669</v>
      </c>
      <c r="E49" s="12">
        <f t="shared" si="28"/>
        <v>1714.9904999999999</v>
      </c>
      <c r="F49" s="10">
        <f t="shared" si="22"/>
        <v>17465.82</v>
      </c>
      <c r="G49" s="13">
        <f t="shared" si="29"/>
        <v>5639.95</v>
      </c>
      <c r="H49" s="14">
        <f t="shared" si="21"/>
        <v>967.28</v>
      </c>
      <c r="I49" s="10">
        <f>$I$32</f>
        <v>523.22</v>
      </c>
      <c r="J49" s="15">
        <f>SUM($F$49:$I$49)</f>
        <v>24596.27</v>
      </c>
      <c r="K49" s="20"/>
      <c r="L49" s="17"/>
      <c r="O49" s="19"/>
    </row>
    <row r="50" spans="1:15" ht="14.1" customHeight="1" x14ac:dyDescent="0.2">
      <c r="A50" s="8" t="s">
        <v>55</v>
      </c>
      <c r="B50" s="9">
        <f t="shared" si="19"/>
        <v>1164.3879999999999</v>
      </c>
      <c r="C50" s="10">
        <f t="shared" si="27"/>
        <v>469.99583333333334</v>
      </c>
      <c r="D50" s="11">
        <f t="shared" si="20"/>
        <v>80.606666666666669</v>
      </c>
      <c r="E50" s="12">
        <f t="shared" si="28"/>
        <v>1714.9904999999999</v>
      </c>
      <c r="F50" s="10">
        <f t="shared" si="22"/>
        <v>17465.82</v>
      </c>
      <c r="G50" s="13">
        <f t="shared" si="29"/>
        <v>5639.95</v>
      </c>
      <c r="H50" s="14">
        <f t="shared" si="21"/>
        <v>967.28</v>
      </c>
      <c r="I50" s="10">
        <f>$I$36</f>
        <v>348.83</v>
      </c>
      <c r="J50" s="15">
        <f>SUM($F$41:$I$41)</f>
        <v>24421.88</v>
      </c>
      <c r="K50" s="20"/>
      <c r="L50" s="17"/>
      <c r="O50" s="19"/>
    </row>
    <row r="51" spans="1:15" ht="14.1" customHeight="1" x14ac:dyDescent="0.2">
      <c r="A51" s="8" t="s">
        <v>56</v>
      </c>
      <c r="B51" s="9">
        <f t="shared" si="19"/>
        <v>1164.3879999999999</v>
      </c>
      <c r="C51" s="10">
        <f t="shared" si="27"/>
        <v>469.99583333333334</v>
      </c>
      <c r="D51" s="11">
        <f t="shared" si="20"/>
        <v>80.606666666666669</v>
      </c>
      <c r="E51" s="12">
        <f t="shared" si="28"/>
        <v>1714.9904999999999</v>
      </c>
      <c r="F51" s="10">
        <f t="shared" si="22"/>
        <v>17465.82</v>
      </c>
      <c r="G51" s="13">
        <f t="shared" si="29"/>
        <v>5639.95</v>
      </c>
      <c r="H51" s="14">
        <f t="shared" si="21"/>
        <v>967.28</v>
      </c>
      <c r="I51" s="10">
        <f>$I$43</f>
        <v>261.62</v>
      </c>
      <c r="J51" s="15">
        <f>SUM($F$43:$I$43)</f>
        <v>24334.67</v>
      </c>
      <c r="K51" s="20"/>
      <c r="L51" s="17"/>
      <c r="O51" s="19"/>
    </row>
    <row r="52" spans="1:15" ht="14.1" customHeight="1" x14ac:dyDescent="0.2">
      <c r="A52" s="8" t="s">
        <v>57</v>
      </c>
      <c r="B52" s="9">
        <f t="shared" si="19"/>
        <v>1164.3879999999999</v>
      </c>
      <c r="C52" s="10">
        <f t="shared" si="27"/>
        <v>469.99583333333334</v>
      </c>
      <c r="D52" s="11">
        <f t="shared" si="20"/>
        <v>80.606666666666669</v>
      </c>
      <c r="E52" s="12">
        <f t="shared" si="28"/>
        <v>1714.9904999999999</v>
      </c>
      <c r="F52" s="10">
        <f t="shared" si="22"/>
        <v>17465.82</v>
      </c>
      <c r="G52" s="13">
        <f t="shared" si="29"/>
        <v>5639.95</v>
      </c>
      <c r="H52" s="14">
        <f t="shared" si="21"/>
        <v>967.28</v>
      </c>
      <c r="I52" s="10">
        <f>$I$43</f>
        <v>261.62</v>
      </c>
      <c r="J52" s="15">
        <f>SUM($F$43:$I$43)</f>
        <v>24334.67</v>
      </c>
      <c r="K52" s="20"/>
      <c r="L52" s="17"/>
      <c r="O52" s="19"/>
    </row>
    <row r="53" spans="1:15" ht="14.1" customHeight="1" x14ac:dyDescent="0.2">
      <c r="A53" s="8" t="s">
        <v>58</v>
      </c>
      <c r="B53" s="9">
        <f t="shared" si="19"/>
        <v>1164.3879999999999</v>
      </c>
      <c r="C53" s="10">
        <f>$G$34/12</f>
        <v>588.01</v>
      </c>
      <c r="D53" s="11">
        <f t="shared" si="20"/>
        <v>80.606666666666669</v>
      </c>
      <c r="E53" s="12">
        <f>SUM($B$53:$D$53)</f>
        <v>1833.0046666666665</v>
      </c>
      <c r="F53" s="10">
        <f t="shared" si="22"/>
        <v>17465.82</v>
      </c>
      <c r="G53" s="13">
        <f>$G$34</f>
        <v>7056.12</v>
      </c>
      <c r="H53" s="14">
        <f t="shared" si="21"/>
        <v>967.28</v>
      </c>
      <c r="I53" s="10">
        <f>$I$36</f>
        <v>348.83</v>
      </c>
      <c r="J53" s="15">
        <f>SUM($F$36:$I$36)</f>
        <v>25838.05</v>
      </c>
      <c r="K53" s="20"/>
      <c r="L53" s="17"/>
      <c r="O53" s="19"/>
    </row>
    <row r="54" spans="1:15" ht="14.1" customHeight="1" x14ac:dyDescent="0.2">
      <c r="A54" s="8" t="s">
        <v>59</v>
      </c>
      <c r="B54" s="9">
        <f t="shared" si="19"/>
        <v>1164.3879999999999</v>
      </c>
      <c r="C54" s="10">
        <f>$G$34/12</f>
        <v>588.01</v>
      </c>
      <c r="D54" s="11">
        <f t="shared" si="20"/>
        <v>80.606666666666669</v>
      </c>
      <c r="E54" s="12">
        <f>SUM($B$53:$D$53)</f>
        <v>1833.0046666666665</v>
      </c>
      <c r="F54" s="10">
        <f t="shared" si="22"/>
        <v>17465.82</v>
      </c>
      <c r="G54" s="13">
        <f>$G$34</f>
        <v>7056.12</v>
      </c>
      <c r="H54" s="14">
        <f t="shared" si="21"/>
        <v>967.28</v>
      </c>
      <c r="I54" s="10">
        <f>$I$43</f>
        <v>261.62</v>
      </c>
      <c r="J54" s="15">
        <f>SUM($F$54:$I$54)</f>
        <v>25750.839999999997</v>
      </c>
      <c r="K54" s="20"/>
      <c r="L54" s="17"/>
      <c r="O54" s="19"/>
    </row>
    <row r="55" spans="1:15" ht="14.1" customHeight="1" x14ac:dyDescent="0.2">
      <c r="A55" s="8" t="s">
        <v>60</v>
      </c>
      <c r="B55" s="9">
        <f t="shared" si="19"/>
        <v>1164.3879999999999</v>
      </c>
      <c r="C55" s="10">
        <f>$G$38/12</f>
        <v>469.99583333333334</v>
      </c>
      <c r="D55" s="11">
        <f t="shared" si="20"/>
        <v>80.606666666666669</v>
      </c>
      <c r="E55" s="12">
        <f>SUM($B$38:$D$38)</f>
        <v>1714.9904999999999</v>
      </c>
      <c r="F55" s="10">
        <f t="shared" si="22"/>
        <v>17465.82</v>
      </c>
      <c r="G55" s="13">
        <f>$G$38</f>
        <v>5639.95</v>
      </c>
      <c r="H55" s="14">
        <f t="shared" si="21"/>
        <v>967.28</v>
      </c>
      <c r="I55" s="10">
        <f>$I$32</f>
        <v>523.22</v>
      </c>
      <c r="J55" s="15">
        <f>SUM($F$43:$I$43)</f>
        <v>24334.67</v>
      </c>
      <c r="K55" s="20"/>
      <c r="L55" s="17"/>
      <c r="O55" s="19"/>
    </row>
    <row r="56" spans="1:15" ht="14.1" customHeight="1" x14ac:dyDescent="0.2">
      <c r="A56" s="8"/>
      <c r="B56" s="22"/>
      <c r="C56" s="22"/>
      <c r="D56" s="23"/>
      <c r="E56" s="24"/>
      <c r="F56" s="10"/>
      <c r="G56" s="25"/>
      <c r="H56" s="26"/>
      <c r="I56" s="22"/>
      <c r="J56" s="27"/>
      <c r="K56" s="20"/>
      <c r="L56" s="28"/>
      <c r="O56" s="19"/>
    </row>
    <row r="57" spans="1:15" ht="14.1" customHeight="1" x14ac:dyDescent="0.2">
      <c r="A57" s="29" t="s">
        <v>1</v>
      </c>
      <c r="B57" s="30" t="s">
        <v>2</v>
      </c>
      <c r="C57" s="30" t="s">
        <v>3</v>
      </c>
      <c r="D57" s="30" t="s">
        <v>4</v>
      </c>
      <c r="E57" s="30" t="s">
        <v>5</v>
      </c>
      <c r="F57" s="30" t="s">
        <v>2</v>
      </c>
      <c r="G57" s="30" t="s">
        <v>3</v>
      </c>
      <c r="H57" s="30" t="s">
        <v>4</v>
      </c>
      <c r="I57" s="30" t="s">
        <v>6</v>
      </c>
      <c r="J57" s="30" t="s">
        <v>5</v>
      </c>
      <c r="K57" s="30" t="s">
        <v>7</v>
      </c>
      <c r="L57" s="30" t="s">
        <v>8</v>
      </c>
      <c r="O57" s="19"/>
    </row>
    <row r="58" spans="1:15" ht="14.1" customHeight="1" x14ac:dyDescent="0.2">
      <c r="A58" s="29" t="s">
        <v>61</v>
      </c>
      <c r="B58" s="30" t="s">
        <v>10</v>
      </c>
      <c r="C58" s="30" t="s">
        <v>10</v>
      </c>
      <c r="D58" s="30" t="s">
        <v>10</v>
      </c>
      <c r="E58" s="30" t="s">
        <v>10</v>
      </c>
      <c r="F58" s="30" t="s">
        <v>11</v>
      </c>
      <c r="G58" s="30" t="s">
        <v>11</v>
      </c>
      <c r="H58" s="30" t="s">
        <v>11</v>
      </c>
      <c r="I58" s="30" t="s">
        <v>11</v>
      </c>
      <c r="J58" s="30" t="s">
        <v>11</v>
      </c>
      <c r="K58" s="30">
        <v>2018</v>
      </c>
      <c r="L58" s="30" t="s">
        <v>12</v>
      </c>
      <c r="O58" s="19"/>
    </row>
    <row r="59" spans="1:15" ht="14.1" customHeight="1" x14ac:dyDescent="0.2">
      <c r="A59" s="8" t="s">
        <v>62</v>
      </c>
      <c r="B59" s="9">
        <f>$F$59/15</f>
        <v>1018.5933333333334</v>
      </c>
      <c r="C59" s="10">
        <f>$G$59/12</f>
        <v>320.31416666666667</v>
      </c>
      <c r="D59" s="11">
        <f>$H$4/12</f>
        <v>80.606666666666669</v>
      </c>
      <c r="E59" s="12">
        <f>SUM($B$59:$D$59)</f>
        <v>1419.5141666666666</v>
      </c>
      <c r="F59" s="10">
        <v>15278.9</v>
      </c>
      <c r="G59" s="13">
        <v>3843.77</v>
      </c>
      <c r="H59" s="14">
        <f>$D$4*12</f>
        <v>967.28</v>
      </c>
      <c r="I59" s="10">
        <v>523.22</v>
      </c>
      <c r="J59" s="15">
        <f>SUM($F$59:$I$59)</f>
        <v>20613.169999999998</v>
      </c>
      <c r="K59" s="32">
        <v>26.41</v>
      </c>
      <c r="L59" s="17">
        <v>0</v>
      </c>
      <c r="O59" s="19"/>
    </row>
    <row r="60" spans="1:15" ht="14.1" customHeight="1" x14ac:dyDescent="0.2">
      <c r="A60" s="8" t="s">
        <v>63</v>
      </c>
      <c r="B60" s="9">
        <f t="shared" ref="B60:B75" si="31">$F$59/15</f>
        <v>1018.5933333333334</v>
      </c>
      <c r="C60" s="10">
        <f t="shared" ref="C60:C75" si="32">$G$59/12</f>
        <v>320.31416666666667</v>
      </c>
      <c r="D60" s="11">
        <f t="shared" ref="D60:D75" si="33">$H$4/12</f>
        <v>80.606666666666669</v>
      </c>
      <c r="E60" s="12">
        <f t="shared" ref="E60:E75" si="34">SUM($B$59:$D$59)</f>
        <v>1419.5141666666666</v>
      </c>
      <c r="F60" s="10">
        <f>$F$59</f>
        <v>15278.9</v>
      </c>
      <c r="G60" s="13">
        <f>$G$59</f>
        <v>3843.77</v>
      </c>
      <c r="H60" s="14">
        <f t="shared" ref="H60:H75" si="35">$D$4*12</f>
        <v>967.28</v>
      </c>
      <c r="I60" s="10">
        <f>$I$59</f>
        <v>523.22</v>
      </c>
      <c r="J60" s="15">
        <f>SUM($F$59:$I$59)</f>
        <v>20613.169999999998</v>
      </c>
      <c r="K60" s="33" t="s">
        <v>7</v>
      </c>
      <c r="L60" s="34" t="s">
        <v>8</v>
      </c>
      <c r="O60" s="19"/>
    </row>
    <row r="61" spans="1:15" ht="14.1" customHeight="1" x14ac:dyDescent="0.2">
      <c r="A61" s="8" t="s">
        <v>64</v>
      </c>
      <c r="B61" s="9">
        <f t="shared" si="31"/>
        <v>1018.5933333333334</v>
      </c>
      <c r="C61" s="10">
        <f t="shared" si="32"/>
        <v>320.31416666666667</v>
      </c>
      <c r="D61" s="11">
        <f t="shared" si="33"/>
        <v>80.606666666666669</v>
      </c>
      <c r="E61" s="12">
        <f t="shared" si="34"/>
        <v>1419.5141666666666</v>
      </c>
      <c r="F61" s="10">
        <f t="shared" ref="F61:F75" si="36">$F$59</f>
        <v>15278.9</v>
      </c>
      <c r="G61" s="13">
        <f t="shared" ref="G61:G75" si="37">$G$59</f>
        <v>3843.77</v>
      </c>
      <c r="H61" s="14">
        <f t="shared" si="35"/>
        <v>967.28</v>
      </c>
      <c r="I61" s="10">
        <f>$I$59</f>
        <v>523.22</v>
      </c>
      <c r="J61" s="15">
        <f>SUM($F$59:$I$59)</f>
        <v>20613.169999999998</v>
      </c>
      <c r="K61" s="33">
        <v>2018</v>
      </c>
      <c r="L61" s="34" t="s">
        <v>12</v>
      </c>
      <c r="O61" s="19"/>
    </row>
    <row r="62" spans="1:15" ht="14.1" customHeight="1" x14ac:dyDescent="0.2">
      <c r="A62" s="8" t="s">
        <v>65</v>
      </c>
      <c r="B62" s="9">
        <f t="shared" si="31"/>
        <v>1018.5933333333334</v>
      </c>
      <c r="C62" s="10">
        <f t="shared" si="32"/>
        <v>320.31416666666667</v>
      </c>
      <c r="D62" s="11">
        <f t="shared" si="33"/>
        <v>80.606666666666669</v>
      </c>
      <c r="E62" s="12">
        <f t="shared" si="34"/>
        <v>1419.5141666666666</v>
      </c>
      <c r="F62" s="10">
        <f t="shared" si="36"/>
        <v>15278.9</v>
      </c>
      <c r="G62" s="13">
        <f t="shared" si="37"/>
        <v>3843.77</v>
      </c>
      <c r="H62" s="14">
        <f t="shared" si="35"/>
        <v>967.28</v>
      </c>
      <c r="I62" s="10">
        <v>348.83</v>
      </c>
      <c r="J62" s="15">
        <f>SUM($F$62:$I$62)</f>
        <v>20438.78</v>
      </c>
      <c r="K62" s="35">
        <v>17.64</v>
      </c>
      <c r="L62" s="17">
        <v>0</v>
      </c>
      <c r="O62" s="19"/>
    </row>
    <row r="63" spans="1:15" ht="14.1" customHeight="1" x14ac:dyDescent="0.2">
      <c r="A63" s="8" t="s">
        <v>66</v>
      </c>
      <c r="B63" s="9">
        <f t="shared" si="31"/>
        <v>1018.5933333333334</v>
      </c>
      <c r="C63" s="10">
        <f t="shared" si="32"/>
        <v>320.31416666666667</v>
      </c>
      <c r="D63" s="11">
        <f t="shared" si="33"/>
        <v>80.606666666666669</v>
      </c>
      <c r="E63" s="12">
        <f t="shared" si="34"/>
        <v>1419.5141666666666</v>
      </c>
      <c r="F63" s="10">
        <f t="shared" si="36"/>
        <v>15278.9</v>
      </c>
      <c r="G63" s="13">
        <f t="shared" si="37"/>
        <v>3843.77</v>
      </c>
      <c r="H63" s="14">
        <f t="shared" si="35"/>
        <v>967.28</v>
      </c>
      <c r="I63" s="10">
        <f>$I$62</f>
        <v>348.83</v>
      </c>
      <c r="J63" s="15">
        <f>SUM($F$62:$I$62)</f>
        <v>20438.78</v>
      </c>
      <c r="K63" s="20"/>
      <c r="L63" s="17"/>
      <c r="O63" s="19"/>
    </row>
    <row r="64" spans="1:15" ht="14.1" customHeight="1" x14ac:dyDescent="0.2">
      <c r="A64" s="8" t="s">
        <v>67</v>
      </c>
      <c r="B64" s="9">
        <f t="shared" si="31"/>
        <v>1018.5933333333334</v>
      </c>
      <c r="C64" s="10">
        <f t="shared" si="32"/>
        <v>320.31416666666667</v>
      </c>
      <c r="D64" s="11">
        <f t="shared" si="33"/>
        <v>80.606666666666669</v>
      </c>
      <c r="E64" s="12">
        <f t="shared" si="34"/>
        <v>1419.5141666666666</v>
      </c>
      <c r="F64" s="10">
        <f t="shared" si="36"/>
        <v>15278.9</v>
      </c>
      <c r="G64" s="13">
        <f t="shared" si="37"/>
        <v>3843.77</v>
      </c>
      <c r="H64" s="14">
        <f t="shared" si="35"/>
        <v>967.28</v>
      </c>
      <c r="I64" s="10">
        <f>$I$62</f>
        <v>348.83</v>
      </c>
      <c r="J64" s="15">
        <f>SUM($F$62:$I$62)</f>
        <v>20438.78</v>
      </c>
      <c r="K64" s="20"/>
      <c r="L64" s="17"/>
      <c r="O64" s="19"/>
    </row>
    <row r="65" spans="1:15" ht="14.1" customHeight="1" x14ac:dyDescent="0.2">
      <c r="A65" s="8" t="s">
        <v>68</v>
      </c>
      <c r="B65" s="9">
        <f t="shared" si="31"/>
        <v>1018.5933333333334</v>
      </c>
      <c r="C65" s="10">
        <f t="shared" si="32"/>
        <v>320.31416666666667</v>
      </c>
      <c r="D65" s="11">
        <f t="shared" si="33"/>
        <v>80.606666666666669</v>
      </c>
      <c r="E65" s="12">
        <f t="shared" si="34"/>
        <v>1419.5141666666666</v>
      </c>
      <c r="F65" s="10">
        <f t="shared" si="36"/>
        <v>15278.9</v>
      </c>
      <c r="G65" s="13">
        <f t="shared" si="37"/>
        <v>3843.77</v>
      </c>
      <c r="H65" s="14">
        <f t="shared" si="35"/>
        <v>967.28</v>
      </c>
      <c r="I65" s="10">
        <f>$I$59</f>
        <v>523.22</v>
      </c>
      <c r="J65" s="15">
        <f>SUM($F$59:$I$59)</f>
        <v>20613.169999999998</v>
      </c>
      <c r="K65" s="20"/>
      <c r="L65" s="17"/>
      <c r="O65" s="19"/>
    </row>
    <row r="66" spans="1:15" ht="14.1" customHeight="1" x14ac:dyDescent="0.2">
      <c r="A66" s="8" t="s">
        <v>69</v>
      </c>
      <c r="B66" s="9">
        <f t="shared" si="31"/>
        <v>1018.5933333333334</v>
      </c>
      <c r="C66" s="10">
        <f t="shared" si="32"/>
        <v>320.31416666666667</v>
      </c>
      <c r="D66" s="11">
        <f t="shared" si="33"/>
        <v>80.606666666666669</v>
      </c>
      <c r="E66" s="12">
        <f t="shared" si="34"/>
        <v>1419.5141666666666</v>
      </c>
      <c r="F66" s="10">
        <f t="shared" si="36"/>
        <v>15278.9</v>
      </c>
      <c r="G66" s="13">
        <f t="shared" si="37"/>
        <v>3843.77</v>
      </c>
      <c r="H66" s="14">
        <f t="shared" si="35"/>
        <v>967.28</v>
      </c>
      <c r="I66" s="10">
        <f>$I$62</f>
        <v>348.83</v>
      </c>
      <c r="J66" s="15">
        <f>SUM($F$62:$I$62)</f>
        <v>20438.78</v>
      </c>
      <c r="K66" s="20"/>
      <c r="L66" s="17"/>
      <c r="O66" s="19"/>
    </row>
    <row r="67" spans="1:15" ht="14.1" customHeight="1" x14ac:dyDescent="0.2">
      <c r="A67" s="8" t="s">
        <v>70</v>
      </c>
      <c r="B67" s="9">
        <f t="shared" si="31"/>
        <v>1018.5933333333334</v>
      </c>
      <c r="C67" s="10">
        <f t="shared" si="32"/>
        <v>320.31416666666667</v>
      </c>
      <c r="D67" s="11">
        <f t="shared" si="33"/>
        <v>80.606666666666669</v>
      </c>
      <c r="E67" s="12">
        <f t="shared" si="34"/>
        <v>1419.5141666666666</v>
      </c>
      <c r="F67" s="10">
        <f t="shared" si="36"/>
        <v>15278.9</v>
      </c>
      <c r="G67" s="13">
        <f t="shared" si="37"/>
        <v>3843.77</v>
      </c>
      <c r="H67" s="14">
        <f t="shared" si="35"/>
        <v>967.28</v>
      </c>
      <c r="I67" s="10">
        <f>$I$59</f>
        <v>523.22</v>
      </c>
      <c r="J67" s="15">
        <f>SUM($F$59:$I$59)</f>
        <v>20613.169999999998</v>
      </c>
      <c r="K67" s="20"/>
      <c r="L67" s="17"/>
      <c r="O67" s="19"/>
    </row>
    <row r="68" spans="1:15" ht="14.1" customHeight="1" x14ac:dyDescent="0.2">
      <c r="A68" s="8" t="s">
        <v>71</v>
      </c>
      <c r="B68" s="9">
        <f t="shared" si="31"/>
        <v>1018.5933333333334</v>
      </c>
      <c r="C68" s="10">
        <f t="shared" si="32"/>
        <v>320.31416666666667</v>
      </c>
      <c r="D68" s="11">
        <f t="shared" si="33"/>
        <v>80.606666666666669</v>
      </c>
      <c r="E68" s="12">
        <f t="shared" si="34"/>
        <v>1419.5141666666666</v>
      </c>
      <c r="F68" s="10">
        <f t="shared" si="36"/>
        <v>15278.9</v>
      </c>
      <c r="G68" s="13">
        <f t="shared" si="37"/>
        <v>3843.77</v>
      </c>
      <c r="H68" s="14">
        <f t="shared" si="35"/>
        <v>967.28</v>
      </c>
      <c r="I68" s="10">
        <f>$I$62</f>
        <v>348.83</v>
      </c>
      <c r="J68" s="15">
        <f>SUM($F$62:$I$62)</f>
        <v>20438.78</v>
      </c>
      <c r="K68" s="20"/>
      <c r="L68" s="17"/>
      <c r="O68" s="19"/>
    </row>
    <row r="69" spans="1:15" ht="14.1" customHeight="1" x14ac:dyDescent="0.2">
      <c r="A69" s="8" t="s">
        <v>72</v>
      </c>
      <c r="B69" s="9">
        <f t="shared" si="31"/>
        <v>1018.5933333333334</v>
      </c>
      <c r="C69" s="10">
        <f t="shared" si="32"/>
        <v>320.31416666666667</v>
      </c>
      <c r="D69" s="11">
        <f t="shared" si="33"/>
        <v>80.606666666666669</v>
      </c>
      <c r="E69" s="12">
        <f t="shared" si="34"/>
        <v>1419.5141666666666</v>
      </c>
      <c r="F69" s="10">
        <f t="shared" si="36"/>
        <v>15278.9</v>
      </c>
      <c r="G69" s="13">
        <f t="shared" si="37"/>
        <v>3843.77</v>
      </c>
      <c r="H69" s="14">
        <f t="shared" si="35"/>
        <v>967.28</v>
      </c>
      <c r="I69" s="10">
        <f>$I$62</f>
        <v>348.83</v>
      </c>
      <c r="J69" s="15">
        <f>SUM($F$62:$I$62)</f>
        <v>20438.78</v>
      </c>
      <c r="K69" s="20"/>
      <c r="L69" s="17"/>
      <c r="O69" s="19"/>
    </row>
    <row r="70" spans="1:15" ht="14.1" customHeight="1" x14ac:dyDescent="0.2">
      <c r="A70" s="8" t="s">
        <v>73</v>
      </c>
      <c r="B70" s="9">
        <f t="shared" si="31"/>
        <v>1018.5933333333334</v>
      </c>
      <c r="C70" s="10">
        <f t="shared" si="32"/>
        <v>320.31416666666667</v>
      </c>
      <c r="D70" s="11">
        <f t="shared" si="33"/>
        <v>80.606666666666669</v>
      </c>
      <c r="E70" s="12">
        <f t="shared" si="34"/>
        <v>1419.5141666666666</v>
      </c>
      <c r="F70" s="10">
        <f t="shared" si="36"/>
        <v>15278.9</v>
      </c>
      <c r="G70" s="13">
        <f t="shared" si="37"/>
        <v>3843.77</v>
      </c>
      <c r="H70" s="14">
        <f t="shared" si="35"/>
        <v>967.28</v>
      </c>
      <c r="I70" s="10">
        <f>$I$59</f>
        <v>523.22</v>
      </c>
      <c r="J70" s="15">
        <f>SUM($F$59:$I$59)</f>
        <v>20613.169999999998</v>
      </c>
      <c r="K70" s="20"/>
      <c r="L70" s="17"/>
      <c r="O70" s="19"/>
    </row>
    <row r="71" spans="1:15" ht="14.1" customHeight="1" x14ac:dyDescent="0.2">
      <c r="A71" s="8" t="s">
        <v>74</v>
      </c>
      <c r="B71" s="9">
        <f t="shared" si="31"/>
        <v>1018.5933333333334</v>
      </c>
      <c r="C71" s="10">
        <f t="shared" si="32"/>
        <v>320.31416666666667</v>
      </c>
      <c r="D71" s="11">
        <f t="shared" si="33"/>
        <v>80.606666666666669</v>
      </c>
      <c r="E71" s="12">
        <f t="shared" si="34"/>
        <v>1419.5141666666666</v>
      </c>
      <c r="F71" s="10">
        <f t="shared" si="36"/>
        <v>15278.9</v>
      </c>
      <c r="G71" s="13">
        <f t="shared" si="37"/>
        <v>3843.77</v>
      </c>
      <c r="H71" s="14">
        <f t="shared" si="35"/>
        <v>967.28</v>
      </c>
      <c r="I71" s="10">
        <f>$I$59</f>
        <v>523.22</v>
      </c>
      <c r="J71" s="15">
        <f>SUM($F$59:$I$59)</f>
        <v>20613.169999999998</v>
      </c>
      <c r="K71" s="20"/>
      <c r="L71" s="17"/>
      <c r="O71" s="19"/>
    </row>
    <row r="72" spans="1:15" ht="14.1" customHeight="1" x14ac:dyDescent="0.2">
      <c r="A72" s="8" t="s">
        <v>75</v>
      </c>
      <c r="B72" s="9">
        <f t="shared" si="31"/>
        <v>1018.5933333333334</v>
      </c>
      <c r="C72" s="10">
        <f t="shared" si="32"/>
        <v>320.31416666666667</v>
      </c>
      <c r="D72" s="11">
        <f t="shared" si="33"/>
        <v>80.606666666666669</v>
      </c>
      <c r="E72" s="12">
        <f t="shared" si="34"/>
        <v>1419.5141666666666</v>
      </c>
      <c r="F72" s="10">
        <f t="shared" si="36"/>
        <v>15278.9</v>
      </c>
      <c r="G72" s="13">
        <f t="shared" si="37"/>
        <v>3843.77</v>
      </c>
      <c r="H72" s="14">
        <f t="shared" si="35"/>
        <v>967.28</v>
      </c>
      <c r="I72" s="10">
        <f>$I$62</f>
        <v>348.83</v>
      </c>
      <c r="J72" s="15">
        <f>SUM($F$62:$I$62)</f>
        <v>20438.78</v>
      </c>
      <c r="K72" s="20"/>
      <c r="L72" s="17"/>
      <c r="O72" s="19"/>
    </row>
    <row r="73" spans="1:15" ht="14.1" customHeight="1" x14ac:dyDescent="0.2">
      <c r="A73" s="8" t="s">
        <v>76</v>
      </c>
      <c r="B73" s="9">
        <f t="shared" si="31"/>
        <v>1018.5933333333334</v>
      </c>
      <c r="C73" s="10">
        <f t="shared" si="32"/>
        <v>320.31416666666667</v>
      </c>
      <c r="D73" s="11">
        <f t="shared" si="33"/>
        <v>80.606666666666669</v>
      </c>
      <c r="E73" s="12">
        <f t="shared" si="34"/>
        <v>1419.5141666666666</v>
      </c>
      <c r="F73" s="10">
        <f t="shared" si="36"/>
        <v>15278.9</v>
      </c>
      <c r="G73" s="13">
        <f t="shared" si="37"/>
        <v>3843.77</v>
      </c>
      <c r="H73" s="14">
        <f t="shared" si="35"/>
        <v>967.28</v>
      </c>
      <c r="I73" s="10">
        <f>$I$59</f>
        <v>523.22</v>
      </c>
      <c r="J73" s="15">
        <f>SUM($F$59:$I$59)</f>
        <v>20613.169999999998</v>
      </c>
      <c r="K73" s="20"/>
      <c r="L73" s="17"/>
      <c r="O73" s="19"/>
    </row>
    <row r="74" spans="1:15" ht="14.1" customHeight="1" x14ac:dyDescent="0.2">
      <c r="A74" s="8" t="s">
        <v>77</v>
      </c>
      <c r="B74" s="9">
        <f t="shared" si="31"/>
        <v>1018.5933333333334</v>
      </c>
      <c r="C74" s="10">
        <f t="shared" si="32"/>
        <v>320.31416666666667</v>
      </c>
      <c r="D74" s="11">
        <f t="shared" si="33"/>
        <v>80.606666666666669</v>
      </c>
      <c r="E74" s="12">
        <f t="shared" si="34"/>
        <v>1419.5141666666666</v>
      </c>
      <c r="F74" s="10">
        <f t="shared" si="36"/>
        <v>15278.9</v>
      </c>
      <c r="G74" s="13">
        <f t="shared" si="37"/>
        <v>3843.77</v>
      </c>
      <c r="H74" s="14">
        <f t="shared" si="35"/>
        <v>967.28</v>
      </c>
      <c r="I74" s="10">
        <v>261.62</v>
      </c>
      <c r="J74" s="15">
        <f>SUM($F$74:$I$74)</f>
        <v>20351.569999999996</v>
      </c>
      <c r="K74" s="20"/>
      <c r="L74" s="17"/>
      <c r="O74" s="19"/>
    </row>
    <row r="75" spans="1:15" ht="14.1" customHeight="1" x14ac:dyDescent="0.2">
      <c r="A75" s="8" t="s">
        <v>78</v>
      </c>
      <c r="B75" s="9">
        <f t="shared" si="31"/>
        <v>1018.5933333333334</v>
      </c>
      <c r="C75" s="10">
        <f t="shared" si="32"/>
        <v>320.31416666666667</v>
      </c>
      <c r="D75" s="11">
        <f t="shared" si="33"/>
        <v>80.606666666666669</v>
      </c>
      <c r="E75" s="12">
        <f t="shared" si="34"/>
        <v>1419.5141666666666</v>
      </c>
      <c r="F75" s="10">
        <f t="shared" si="36"/>
        <v>15278.9</v>
      </c>
      <c r="G75" s="13">
        <f t="shared" si="37"/>
        <v>3843.77</v>
      </c>
      <c r="H75" s="14">
        <f t="shared" si="35"/>
        <v>967.28</v>
      </c>
      <c r="I75" s="10">
        <f>$I$74</f>
        <v>261.62</v>
      </c>
      <c r="J75" s="15">
        <f>SUM($F$74:$I$74)</f>
        <v>20351.569999999996</v>
      </c>
      <c r="K75" s="20"/>
      <c r="L75" s="17"/>
      <c r="O75" s="19"/>
    </row>
    <row r="76" spans="1:15" ht="14.1" customHeight="1" x14ac:dyDescent="0.2">
      <c r="A76" s="8"/>
      <c r="B76" s="22"/>
      <c r="C76" s="22"/>
      <c r="D76" s="23"/>
      <c r="E76" s="24"/>
      <c r="F76" s="17"/>
      <c r="G76" s="36"/>
      <c r="H76" s="23"/>
      <c r="I76" s="28"/>
      <c r="J76" s="27"/>
      <c r="K76" s="20"/>
      <c r="L76" s="17"/>
      <c r="O76" s="19"/>
    </row>
    <row r="77" spans="1:15" ht="14.1" customHeight="1" x14ac:dyDescent="0.2">
      <c r="A77" s="29" t="s">
        <v>1</v>
      </c>
      <c r="B77" s="30" t="s">
        <v>2</v>
      </c>
      <c r="C77" s="30" t="s">
        <v>3</v>
      </c>
      <c r="D77" s="30" t="s">
        <v>4</v>
      </c>
      <c r="E77" s="30" t="s">
        <v>5</v>
      </c>
      <c r="F77" s="30" t="s">
        <v>2</v>
      </c>
      <c r="G77" s="30" t="s">
        <v>3</v>
      </c>
      <c r="H77" s="30" t="s">
        <v>4</v>
      </c>
      <c r="I77" s="30" t="s">
        <v>6</v>
      </c>
      <c r="J77" s="30" t="s">
        <v>5</v>
      </c>
      <c r="K77" s="30" t="s">
        <v>7</v>
      </c>
      <c r="L77" s="30" t="s">
        <v>8</v>
      </c>
      <c r="O77" s="19"/>
    </row>
    <row r="78" spans="1:15" ht="14.1" customHeight="1" x14ac:dyDescent="0.2">
      <c r="A78" s="29" t="s">
        <v>79</v>
      </c>
      <c r="B78" s="30" t="s">
        <v>10</v>
      </c>
      <c r="C78" s="30" t="s">
        <v>10</v>
      </c>
      <c r="D78" s="30" t="s">
        <v>10</v>
      </c>
      <c r="E78" s="30" t="s">
        <v>10</v>
      </c>
      <c r="F78" s="30" t="s">
        <v>11</v>
      </c>
      <c r="G78" s="30" t="s">
        <v>11</v>
      </c>
      <c r="H78" s="30" t="s">
        <v>11</v>
      </c>
      <c r="I78" s="30" t="s">
        <v>11</v>
      </c>
      <c r="J78" s="30" t="s">
        <v>11</v>
      </c>
      <c r="K78" s="30">
        <v>2018</v>
      </c>
      <c r="L78" s="30" t="s">
        <v>12</v>
      </c>
      <c r="O78" s="19"/>
    </row>
    <row r="79" spans="1:15" ht="14.1" customHeight="1" x14ac:dyDescent="0.2">
      <c r="A79" s="37" t="s">
        <v>80</v>
      </c>
      <c r="B79" s="9">
        <f>$F$79/15</f>
        <v>964.81866666666667</v>
      </c>
      <c r="C79" s="10">
        <f>G79/12</f>
        <v>281.19083333333333</v>
      </c>
      <c r="D79" s="11">
        <f>$H$4/12</f>
        <v>80.606666666666669</v>
      </c>
      <c r="E79" s="12">
        <f>SUM($B$79:$D$79)</f>
        <v>1326.6161666666667</v>
      </c>
      <c r="F79" s="10">
        <v>14472.28</v>
      </c>
      <c r="G79" s="13">
        <v>3374.29</v>
      </c>
      <c r="H79" s="14">
        <f>$D$4*12</f>
        <v>967.28</v>
      </c>
      <c r="I79" s="10">
        <v>523.22</v>
      </c>
      <c r="J79" s="15">
        <f>SUM($F$79:$I$79)</f>
        <v>19337.07</v>
      </c>
      <c r="K79" s="32">
        <v>13.26</v>
      </c>
      <c r="L79" s="17">
        <v>0</v>
      </c>
      <c r="O79" s="19"/>
    </row>
    <row r="80" spans="1:15" ht="14.1" customHeight="1" x14ac:dyDescent="0.2">
      <c r="A80" s="8" t="s">
        <v>81</v>
      </c>
      <c r="B80" s="9">
        <f t="shared" ref="B80:B81" si="38">$F$79/15</f>
        <v>964.81866666666667</v>
      </c>
      <c r="C80" s="10">
        <f>$G$80/12</f>
        <v>197.01166666666666</v>
      </c>
      <c r="D80" s="11">
        <f t="shared" ref="D80:D81" si="39">$H$4/12</f>
        <v>80.606666666666669</v>
      </c>
      <c r="E80" s="12">
        <f>SUM($B$80:$D$80)</f>
        <v>1242.4369999999999</v>
      </c>
      <c r="F80" s="10">
        <f>$F$79</f>
        <v>14472.28</v>
      </c>
      <c r="G80" s="13">
        <v>2364.14</v>
      </c>
      <c r="H80" s="14">
        <f t="shared" ref="H80:H81" si="40">$D$4*12</f>
        <v>967.28</v>
      </c>
      <c r="I80" s="10">
        <f>$I$79</f>
        <v>523.22</v>
      </c>
      <c r="J80" s="15">
        <f>SUM($F$80:$I$80)</f>
        <v>18326.920000000002</v>
      </c>
      <c r="K80" s="20"/>
      <c r="L80" s="17"/>
      <c r="O80" s="19"/>
    </row>
    <row r="81" spans="1:15" ht="14.1" customHeight="1" x14ac:dyDescent="0.2">
      <c r="A81" s="8" t="s">
        <v>82</v>
      </c>
      <c r="B81" s="9">
        <f t="shared" si="38"/>
        <v>964.81866666666667</v>
      </c>
      <c r="C81" s="10">
        <f>$G$80/12</f>
        <v>197.01166666666666</v>
      </c>
      <c r="D81" s="11">
        <f t="shared" si="39"/>
        <v>80.606666666666669</v>
      </c>
      <c r="E81" s="12">
        <f>SUM($B$80:$D$80)</f>
        <v>1242.4369999999999</v>
      </c>
      <c r="F81" s="10">
        <f>$F$79</f>
        <v>14472.28</v>
      </c>
      <c r="G81" s="13">
        <f>$G$80</f>
        <v>2364.14</v>
      </c>
      <c r="H81" s="14">
        <f t="shared" si="40"/>
        <v>967.28</v>
      </c>
      <c r="I81" s="10">
        <f>$I$79</f>
        <v>523.22</v>
      </c>
      <c r="J81" s="15">
        <f>SUM($F$80:$I$80)</f>
        <v>18326.920000000002</v>
      </c>
      <c r="K81" s="20"/>
      <c r="L81" s="17"/>
      <c r="O81" s="19"/>
    </row>
    <row r="82" spans="1:15" ht="14.1" customHeight="1" thickBot="1" x14ac:dyDescent="0.25">
      <c r="A82" s="38"/>
      <c r="B82" s="26"/>
      <c r="C82" s="39"/>
      <c r="D82" s="23"/>
      <c r="E82" s="24"/>
      <c r="F82" s="26"/>
      <c r="G82" s="40"/>
      <c r="H82" s="26"/>
      <c r="I82" s="26"/>
      <c r="J82" s="34"/>
      <c r="K82" s="39"/>
      <c r="L82" s="17"/>
    </row>
    <row r="83" spans="1:15" ht="14.1" customHeight="1" thickBot="1" x14ac:dyDescent="0.25">
      <c r="A83" s="41" t="s">
        <v>83</v>
      </c>
      <c r="B83" s="42">
        <v>0</v>
      </c>
      <c r="C83" s="43"/>
      <c r="D83" s="23"/>
      <c r="E83" s="24"/>
      <c r="F83" s="26"/>
      <c r="G83" s="40"/>
      <c r="H83" s="26"/>
      <c r="I83" s="26"/>
      <c r="J83" s="34"/>
      <c r="K83" s="39"/>
      <c r="L83" s="23"/>
    </row>
    <row r="84" spans="1:15" ht="14.1" customHeight="1" x14ac:dyDescent="0.2">
      <c r="A84" s="44" t="s">
        <v>84</v>
      </c>
      <c r="B84" s="7" t="s">
        <v>85</v>
      </c>
      <c r="C84" s="45" t="s">
        <v>86</v>
      </c>
      <c r="D84" s="23"/>
      <c r="E84" s="46" t="s">
        <v>87</v>
      </c>
      <c r="F84" s="47" t="s">
        <v>88</v>
      </c>
      <c r="G84" s="47"/>
      <c r="H84" s="47"/>
      <c r="I84" s="47"/>
      <c r="J84" s="48"/>
      <c r="K84" s="49"/>
      <c r="L84" s="23"/>
    </row>
    <row r="85" spans="1:15" ht="14.1" customHeight="1" thickBot="1" x14ac:dyDescent="0.25">
      <c r="A85" s="50" t="s">
        <v>89</v>
      </c>
      <c r="B85" s="51">
        <v>482.99</v>
      </c>
      <c r="C85" s="52">
        <f>$B$85*12</f>
        <v>5795.88</v>
      </c>
      <c r="D85" s="23"/>
      <c r="E85" s="53" t="s">
        <v>90</v>
      </c>
      <c r="F85" s="54" t="s">
        <v>91</v>
      </c>
      <c r="G85" s="54"/>
      <c r="H85" s="54"/>
      <c r="I85" s="54"/>
      <c r="J85" s="55"/>
      <c r="K85" s="56"/>
      <c r="L85" s="23"/>
    </row>
    <row r="86" spans="1:15" ht="14.1" customHeight="1" thickBot="1" x14ac:dyDescent="0.25">
      <c r="A86" s="57" t="s">
        <v>92</v>
      </c>
      <c r="B86" s="51">
        <v>231.43</v>
      </c>
      <c r="C86" s="52">
        <f>B86*12</f>
        <v>2777.16</v>
      </c>
      <c r="D86" s="23"/>
      <c r="E86" s="24"/>
      <c r="F86" s="39"/>
      <c r="G86" s="40"/>
      <c r="H86" s="26"/>
      <c r="I86" s="26"/>
      <c r="J86" s="34"/>
      <c r="K86" s="39"/>
      <c r="L86" s="23"/>
    </row>
    <row r="87" spans="1:15" ht="14.1" customHeight="1" thickTop="1" x14ac:dyDescent="0.2">
      <c r="A87" s="57" t="s">
        <v>93</v>
      </c>
      <c r="B87" s="51">
        <v>258.85000000000002</v>
      </c>
      <c r="C87" s="52">
        <f>$B$87*12</f>
        <v>3106.2000000000003</v>
      </c>
      <c r="D87" s="23"/>
      <c r="E87" s="24"/>
      <c r="F87" s="39"/>
      <c r="G87" s="58" t="s">
        <v>94</v>
      </c>
      <c r="H87" s="59"/>
      <c r="I87" s="26"/>
      <c r="J87" s="34"/>
      <c r="K87" s="39"/>
      <c r="L87" s="23"/>
    </row>
    <row r="88" spans="1:15" ht="14.1" customHeight="1" thickBot="1" x14ac:dyDescent="0.25">
      <c r="A88" s="60" t="s">
        <v>95</v>
      </c>
      <c r="B88" s="61">
        <v>181.13</v>
      </c>
      <c r="C88" s="62">
        <f>B88*12</f>
        <v>2173.56</v>
      </c>
      <c r="D88" s="23"/>
      <c r="E88" s="24"/>
      <c r="F88" s="39"/>
      <c r="G88" s="63" t="s">
        <v>96</v>
      </c>
      <c r="H88" s="64">
        <v>967.28</v>
      </c>
      <c r="I88" s="26"/>
      <c r="J88" s="34"/>
      <c r="K88" s="39"/>
      <c r="L88" s="23"/>
    </row>
    <row r="89" spans="1:15" ht="14.1" customHeight="1" thickBot="1" x14ac:dyDescent="0.25">
      <c r="A89" s="39"/>
      <c r="B89" s="39"/>
      <c r="C89" s="39"/>
      <c r="D89" s="23"/>
      <c r="E89" s="24"/>
      <c r="F89" s="39"/>
      <c r="G89" s="65" t="s">
        <v>97</v>
      </c>
      <c r="H89" s="66">
        <f>$H$88/3</f>
        <v>322.42666666666668</v>
      </c>
      <c r="I89" s="26"/>
      <c r="J89" s="34"/>
      <c r="K89" s="39"/>
      <c r="L89" s="23"/>
    </row>
    <row r="90" spans="1:15" ht="14.1" customHeight="1" thickTop="1" x14ac:dyDescent="0.2">
      <c r="A90" s="41" t="s">
        <v>98</v>
      </c>
      <c r="B90" s="67"/>
      <c r="C90" s="68" t="s">
        <v>99</v>
      </c>
      <c r="D90" s="69" t="s">
        <v>100</v>
      </c>
      <c r="E90" s="70" t="s">
        <v>101</v>
      </c>
      <c r="F90" s="26"/>
      <c r="G90" s="40"/>
      <c r="H90" s="26"/>
      <c r="I90" s="26"/>
      <c r="J90" s="34"/>
      <c r="K90" s="39"/>
      <c r="L90" s="23"/>
    </row>
    <row r="91" spans="1:15" ht="14.1" customHeight="1" x14ac:dyDescent="0.2">
      <c r="A91" s="71"/>
      <c r="B91" s="26"/>
      <c r="C91" s="39"/>
      <c r="D91" s="23"/>
      <c r="E91" s="72"/>
      <c r="F91" s="26"/>
      <c r="G91" s="40"/>
      <c r="H91" s="26"/>
      <c r="I91" s="26"/>
      <c r="J91" s="34"/>
      <c r="K91" s="39"/>
      <c r="L91" s="23"/>
    </row>
    <row r="92" spans="1:15" ht="14.1" customHeight="1" thickBot="1" x14ac:dyDescent="0.25">
      <c r="A92" s="50" t="s">
        <v>102</v>
      </c>
      <c r="B92" s="26"/>
      <c r="C92" s="73">
        <v>141.94999999999999</v>
      </c>
      <c r="D92" s="74">
        <v>0</v>
      </c>
      <c r="E92" s="75">
        <v>0.96</v>
      </c>
      <c r="F92" s="26"/>
      <c r="G92" s="40"/>
      <c r="H92" s="26"/>
      <c r="I92" s="26"/>
      <c r="J92" s="34"/>
      <c r="K92" s="39"/>
      <c r="L92" s="23"/>
    </row>
    <row r="93" spans="1:15" ht="14.1" customHeight="1" thickTop="1" x14ac:dyDescent="0.2">
      <c r="A93" s="50" t="s">
        <v>103</v>
      </c>
      <c r="B93" s="26"/>
      <c r="C93" s="26" t="s">
        <v>104</v>
      </c>
      <c r="D93" s="76"/>
      <c r="E93" s="72"/>
      <c r="F93" s="26"/>
      <c r="G93" s="190" t="s">
        <v>105</v>
      </c>
      <c r="H93" s="191"/>
      <c r="I93" s="192"/>
      <c r="J93" s="34"/>
      <c r="K93" s="39"/>
      <c r="L93" s="23"/>
    </row>
    <row r="94" spans="1:15" ht="14.1" customHeight="1" x14ac:dyDescent="0.2">
      <c r="A94" s="50" t="s">
        <v>106</v>
      </c>
      <c r="B94" s="26"/>
      <c r="C94" s="39"/>
      <c r="D94" s="76"/>
      <c r="E94" s="72"/>
      <c r="F94" s="26"/>
      <c r="G94" s="63" t="s">
        <v>107</v>
      </c>
      <c r="H94" s="26"/>
      <c r="I94" s="64">
        <v>1566.22</v>
      </c>
      <c r="J94" s="34"/>
      <c r="K94" s="39"/>
      <c r="L94" s="23"/>
    </row>
    <row r="95" spans="1:15" ht="14.1" customHeight="1" x14ac:dyDescent="0.2">
      <c r="A95" s="77" t="s">
        <v>108</v>
      </c>
      <c r="B95" s="1" t="s">
        <v>109</v>
      </c>
      <c r="C95" s="73">
        <v>33.97</v>
      </c>
      <c r="D95" s="78">
        <v>0</v>
      </c>
      <c r="E95" s="72"/>
      <c r="F95" s="26"/>
      <c r="G95" s="63" t="s">
        <v>110</v>
      </c>
      <c r="H95" s="26"/>
      <c r="I95" s="79">
        <v>29.02</v>
      </c>
      <c r="J95" s="34"/>
      <c r="K95" s="39"/>
      <c r="L95" s="23"/>
    </row>
    <row r="96" spans="1:15" ht="14.1" customHeight="1" thickBot="1" x14ac:dyDescent="0.25">
      <c r="A96" s="77" t="s">
        <v>111</v>
      </c>
      <c r="B96" s="1" t="s">
        <v>112</v>
      </c>
      <c r="C96" s="73">
        <v>67.98</v>
      </c>
      <c r="D96" s="78">
        <v>0</v>
      </c>
      <c r="E96" s="72"/>
      <c r="F96" s="26"/>
      <c r="G96" s="65" t="s">
        <v>113</v>
      </c>
      <c r="H96" s="80"/>
      <c r="I96" s="81">
        <v>420.27</v>
      </c>
      <c r="J96" s="34"/>
      <c r="K96" s="39"/>
      <c r="L96" s="23"/>
    </row>
    <row r="97" spans="1:12" ht="14.1" customHeight="1" thickTop="1" x14ac:dyDescent="0.2">
      <c r="A97" s="77" t="s">
        <v>114</v>
      </c>
      <c r="B97" s="1" t="s">
        <v>112</v>
      </c>
      <c r="C97" s="73">
        <v>81.59</v>
      </c>
      <c r="D97" s="78">
        <v>0</v>
      </c>
      <c r="E97" s="72"/>
      <c r="F97" s="26"/>
      <c r="G97" s="40"/>
      <c r="H97" s="26"/>
      <c r="I97" s="26"/>
      <c r="J97" s="34"/>
      <c r="K97" s="39"/>
      <c r="L97" s="23"/>
    </row>
    <row r="98" spans="1:12" ht="14.1" customHeight="1" x14ac:dyDescent="0.2">
      <c r="A98" s="50" t="s">
        <v>115</v>
      </c>
      <c r="B98" s="26"/>
      <c r="C98" s="39" t="s">
        <v>116</v>
      </c>
      <c r="D98" s="23"/>
      <c r="E98" s="72"/>
      <c r="F98" s="26"/>
      <c r="G98" s="40"/>
      <c r="H98" s="26"/>
      <c r="I98" s="26"/>
      <c r="J98" s="34"/>
      <c r="K98" s="39"/>
      <c r="L98" s="23"/>
    </row>
    <row r="99" spans="1:12" ht="14.1" customHeight="1" thickBot="1" x14ac:dyDescent="0.25">
      <c r="A99" s="82" t="s">
        <v>117</v>
      </c>
      <c r="B99" s="83"/>
      <c r="C99" s="84">
        <v>198.32</v>
      </c>
      <c r="D99" s="85"/>
      <c r="E99" s="86"/>
      <c r="F99" s="26"/>
      <c r="G99" s="40"/>
      <c r="H99" s="26"/>
      <c r="I99" s="26"/>
      <c r="J99" s="34"/>
      <c r="K99" s="39"/>
      <c r="L99" s="23"/>
    </row>
    <row r="100" spans="1:12" ht="14.1" customHeight="1" x14ac:dyDescent="0.2">
      <c r="A100" s="38"/>
      <c r="B100" s="26"/>
      <c r="C100" s="39"/>
      <c r="D100" s="23"/>
      <c r="E100" s="24"/>
      <c r="F100" s="26"/>
      <c r="G100" s="40"/>
      <c r="H100" s="26"/>
      <c r="I100" s="26"/>
      <c r="J100" s="34"/>
      <c r="K100" s="39"/>
      <c r="L100" s="23"/>
    </row>
    <row r="108" spans="1:12" ht="14.1" customHeight="1" x14ac:dyDescent="0.2">
      <c r="C108" s="89"/>
    </row>
    <row r="109" spans="1:12" ht="14.1" customHeight="1" x14ac:dyDescent="0.2">
      <c r="C109" s="89"/>
    </row>
  </sheetData>
  <sheetProtection password="CAB1" sheet="1" objects="1" scenarios="1"/>
  <mergeCells count="1">
    <mergeCell ref="G93:I93"/>
  </mergeCells>
  <pageMargins left="0.19685039370078741" right="0.19685039370078741" top="0.43307086614173229" bottom="0.43307086614173229" header="0" footer="0"/>
  <pageSetup paperSize="9" scale="75" orientation="landscape" r:id="rId1"/>
  <headerFooter alignWithMargins="0">
    <oddHeader>&amp;LSHSS&amp;CRETRIBUCIONES PERSONAL LABORAL
Enero a junio 2018&amp;R&amp;D</oddHeader>
    <oddFooter>&amp;LPAS Laboral enero a junio 2018&amp;RPágina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Normal="100" workbookViewId="0">
      <selection activeCell="A25" sqref="A25"/>
    </sheetView>
  </sheetViews>
  <sheetFormatPr baseColWidth="10" defaultRowHeight="15" x14ac:dyDescent="0.25"/>
  <cols>
    <col min="1" max="1" width="48.140625" bestFit="1" customWidth="1"/>
    <col min="7" max="7" width="12.85546875" bestFit="1" customWidth="1"/>
  </cols>
  <sheetData>
    <row r="1" spans="1:15" ht="18.75" x14ac:dyDescent="0.3">
      <c r="A1" s="196" t="s">
        <v>118</v>
      </c>
      <c r="B1" s="197"/>
      <c r="C1" s="197"/>
      <c r="D1" s="197"/>
      <c r="E1" s="197"/>
      <c r="F1" s="198"/>
    </row>
    <row r="2" spans="1:15" x14ac:dyDescent="0.25">
      <c r="A2" s="97" t="s">
        <v>119</v>
      </c>
      <c r="B2" s="97" t="s">
        <v>120</v>
      </c>
      <c r="C2" s="97" t="s">
        <v>121</v>
      </c>
      <c r="D2" s="97" t="s">
        <v>122</v>
      </c>
      <c r="E2" s="97" t="s">
        <v>123</v>
      </c>
      <c r="F2" s="97" t="s">
        <v>5</v>
      </c>
    </row>
    <row r="3" spans="1:15" x14ac:dyDescent="0.25">
      <c r="A3" s="98" t="s">
        <v>124</v>
      </c>
      <c r="B3" s="99">
        <v>809.02</v>
      </c>
      <c r="C3" s="99">
        <v>974.87</v>
      </c>
      <c r="D3" s="99">
        <v>1534.1</v>
      </c>
      <c r="E3" s="99">
        <v>1038.58</v>
      </c>
      <c r="F3" s="99">
        <f>B3+C3+D3+E3</f>
        <v>4356.57</v>
      </c>
      <c r="G3" s="199" t="s">
        <v>125</v>
      </c>
      <c r="H3" s="100"/>
      <c r="I3" s="100"/>
    </row>
    <row r="4" spans="1:15" x14ac:dyDescent="0.25">
      <c r="A4" s="101" t="s">
        <v>126</v>
      </c>
      <c r="B4" s="99">
        <v>809.02</v>
      </c>
      <c r="C4" s="99">
        <v>974.87</v>
      </c>
      <c r="D4" s="99">
        <v>1534.1</v>
      </c>
      <c r="E4" s="99">
        <v>1038.58</v>
      </c>
      <c r="F4" s="99">
        <f t="shared" ref="F4:F11" si="0">B4+C4+D4+E4</f>
        <v>4356.57</v>
      </c>
      <c r="G4" s="199"/>
      <c r="H4" s="100"/>
      <c r="I4" s="100"/>
    </row>
    <row r="5" spans="1:15" x14ac:dyDescent="0.25">
      <c r="A5" s="102" t="s">
        <v>127</v>
      </c>
      <c r="B5" s="103">
        <v>809.02</v>
      </c>
      <c r="C5" s="103">
        <v>892.95</v>
      </c>
      <c r="D5" s="103">
        <v>1126.56</v>
      </c>
      <c r="E5" s="103">
        <v>874.75</v>
      </c>
      <c r="F5" s="103">
        <f t="shared" si="0"/>
        <v>3703.2799999999997</v>
      </c>
      <c r="G5" s="199"/>
      <c r="H5" s="100"/>
      <c r="I5" s="100"/>
    </row>
    <row r="6" spans="1:15" x14ac:dyDescent="0.25">
      <c r="A6" s="104" t="s">
        <v>128</v>
      </c>
      <c r="B6" s="105">
        <v>809.02</v>
      </c>
      <c r="C6" s="105">
        <v>839.35</v>
      </c>
      <c r="D6" s="105">
        <v>858.57</v>
      </c>
      <c r="E6" s="105">
        <v>767.55</v>
      </c>
      <c r="F6" s="105">
        <f t="shared" si="0"/>
        <v>3274.49</v>
      </c>
      <c r="G6" s="199" t="s">
        <v>129</v>
      </c>
      <c r="H6" s="100"/>
      <c r="I6" s="100"/>
    </row>
    <row r="7" spans="1:15" x14ac:dyDescent="0.25">
      <c r="A7" s="104" t="s">
        <v>130</v>
      </c>
      <c r="B7" s="105">
        <v>809.02</v>
      </c>
      <c r="C7" s="105">
        <v>839.35</v>
      </c>
      <c r="D7" s="105">
        <v>858.57</v>
      </c>
      <c r="E7" s="105">
        <v>767.55</v>
      </c>
      <c r="F7" s="105">
        <f t="shared" si="0"/>
        <v>3274.49</v>
      </c>
      <c r="G7" s="199"/>
      <c r="H7" s="100"/>
      <c r="I7" s="100"/>
    </row>
    <row r="8" spans="1:15" x14ac:dyDescent="0.25">
      <c r="A8" s="104" t="s">
        <v>131</v>
      </c>
      <c r="B8" s="105">
        <v>809.02</v>
      </c>
      <c r="C8" s="105">
        <v>839.35</v>
      </c>
      <c r="D8" s="105">
        <v>858.57</v>
      </c>
      <c r="E8" s="105">
        <v>767.55</v>
      </c>
      <c r="F8" s="105">
        <f t="shared" si="0"/>
        <v>3274.49</v>
      </c>
      <c r="G8" s="199"/>
      <c r="H8" s="100"/>
      <c r="I8" s="100"/>
    </row>
    <row r="9" spans="1:15" x14ac:dyDescent="0.25">
      <c r="A9" s="104" t="s">
        <v>139</v>
      </c>
      <c r="B9" s="105">
        <v>809.02</v>
      </c>
      <c r="C9" s="105">
        <v>839.35</v>
      </c>
      <c r="D9" s="105">
        <v>858.57</v>
      </c>
      <c r="E9" s="105">
        <v>767.55</v>
      </c>
      <c r="F9" s="105">
        <f t="shared" si="0"/>
        <v>3274.49</v>
      </c>
      <c r="G9" s="199" t="s">
        <v>133</v>
      </c>
      <c r="H9" s="100"/>
      <c r="I9" s="100"/>
    </row>
    <row r="10" spans="1:15" x14ac:dyDescent="0.25">
      <c r="A10" s="106" t="s">
        <v>134</v>
      </c>
      <c r="B10" s="107">
        <v>809.02</v>
      </c>
      <c r="C10" s="107">
        <v>783.73</v>
      </c>
      <c r="D10" s="107">
        <v>480.36</v>
      </c>
      <c r="E10" s="107">
        <v>758.46</v>
      </c>
      <c r="F10" s="107">
        <f t="shared" si="0"/>
        <v>2831.57</v>
      </c>
      <c r="G10" s="199"/>
      <c r="H10" s="100"/>
      <c r="I10" s="100"/>
    </row>
    <row r="11" spans="1:15" x14ac:dyDescent="0.25">
      <c r="A11" s="108" t="s">
        <v>135</v>
      </c>
      <c r="B11" s="109">
        <v>809.02</v>
      </c>
      <c r="C11" s="109">
        <v>733.17</v>
      </c>
      <c r="D11" s="109">
        <v>429.8</v>
      </c>
      <c r="E11" s="109">
        <v>657.33</v>
      </c>
      <c r="F11" s="109">
        <f t="shared" si="0"/>
        <v>2629.32</v>
      </c>
      <c r="G11" s="110" t="s">
        <v>136</v>
      </c>
      <c r="H11" s="100"/>
      <c r="I11" s="100"/>
    </row>
    <row r="12" spans="1:15" ht="15.75" thickBot="1" x14ac:dyDescent="0.3"/>
    <row r="13" spans="1:15" ht="18.75" x14ac:dyDescent="0.3">
      <c r="A13" s="200" t="s">
        <v>137</v>
      </c>
      <c r="B13" s="201"/>
      <c r="C13" s="201"/>
      <c r="D13" s="201"/>
      <c r="E13" s="201"/>
      <c r="F13" s="201"/>
      <c r="G13" s="111" t="s">
        <v>138</v>
      </c>
    </row>
    <row r="14" spans="1:15" x14ac:dyDescent="0.25">
      <c r="A14" s="112" t="s">
        <v>119</v>
      </c>
      <c r="B14" s="113" t="s">
        <v>120</v>
      </c>
      <c r="C14" s="113" t="s">
        <v>121</v>
      </c>
      <c r="D14" s="113" t="s">
        <v>122</v>
      </c>
      <c r="E14" s="113" t="s">
        <v>123</v>
      </c>
      <c r="F14" s="113" t="s">
        <v>5</v>
      </c>
      <c r="G14" s="114">
        <v>1.7500000000000002E-2</v>
      </c>
    </row>
    <row r="15" spans="1:15" x14ac:dyDescent="0.25">
      <c r="A15" s="115" t="s">
        <v>124</v>
      </c>
      <c r="B15" s="99" t="str">
        <f>FIXED((B3*$G$14)+B3,2)</f>
        <v>823,18</v>
      </c>
      <c r="C15" s="99" t="str">
        <f t="shared" ref="C15:E15" si="1">FIXED((C3*$G$14)+C3,2)</f>
        <v>991,93</v>
      </c>
      <c r="D15" s="99" t="str">
        <f t="shared" si="1"/>
        <v>1.560,95</v>
      </c>
      <c r="E15" s="99" t="str">
        <f t="shared" si="1"/>
        <v>1.056,76</v>
      </c>
      <c r="F15" s="99">
        <f>B15+C15+D15+E15</f>
        <v>4432.82</v>
      </c>
      <c r="G15" s="193" t="s">
        <v>125</v>
      </c>
      <c r="H15" s="116"/>
      <c r="I15" s="116"/>
      <c r="J15" s="116"/>
      <c r="K15" s="116"/>
      <c r="L15" s="100"/>
      <c r="M15" s="100"/>
      <c r="N15" s="100"/>
      <c r="O15" s="100"/>
    </row>
    <row r="16" spans="1:15" x14ac:dyDescent="0.25">
      <c r="A16" s="117" t="s">
        <v>126</v>
      </c>
      <c r="B16" s="99" t="str">
        <f t="shared" ref="B16:E23" si="2">FIXED((B4*$G$14)+B4,2)</f>
        <v>823,18</v>
      </c>
      <c r="C16" s="99" t="str">
        <f t="shared" si="2"/>
        <v>991,93</v>
      </c>
      <c r="D16" s="99" t="str">
        <f t="shared" si="2"/>
        <v>1.560,95</v>
      </c>
      <c r="E16" s="99" t="str">
        <f t="shared" si="2"/>
        <v>1.056,76</v>
      </c>
      <c r="F16" s="99">
        <f t="shared" ref="F16:F23" si="3">B16+C16+D16+E16</f>
        <v>4432.82</v>
      </c>
      <c r="G16" s="194"/>
      <c r="H16" s="116"/>
      <c r="I16" s="116"/>
      <c r="J16" s="116"/>
      <c r="K16" s="116"/>
      <c r="L16" s="100"/>
      <c r="M16" s="100"/>
      <c r="N16" s="100"/>
      <c r="O16" s="100"/>
    </row>
    <row r="17" spans="1:15" x14ac:dyDescent="0.25">
      <c r="A17" s="118" t="s">
        <v>127</v>
      </c>
      <c r="B17" s="103" t="str">
        <f t="shared" si="2"/>
        <v>823,18</v>
      </c>
      <c r="C17" s="103" t="str">
        <f t="shared" si="2"/>
        <v>908,58</v>
      </c>
      <c r="D17" s="103" t="str">
        <f t="shared" si="2"/>
        <v>1.146,27</v>
      </c>
      <c r="E17" s="103" t="str">
        <f t="shared" si="2"/>
        <v>890,06</v>
      </c>
      <c r="F17" s="103">
        <f t="shared" si="3"/>
        <v>3768.0899999999997</v>
      </c>
      <c r="G17" s="195"/>
      <c r="H17" s="116"/>
      <c r="I17" s="116"/>
      <c r="J17" s="116"/>
      <c r="K17" s="116"/>
      <c r="L17" s="100"/>
      <c r="M17" s="100"/>
      <c r="N17" s="100"/>
      <c r="O17" s="100"/>
    </row>
    <row r="18" spans="1:15" x14ac:dyDescent="0.25">
      <c r="A18" s="119" t="s">
        <v>128</v>
      </c>
      <c r="B18" s="105" t="str">
        <f t="shared" si="2"/>
        <v>823,18</v>
      </c>
      <c r="C18" s="105" t="str">
        <f t="shared" si="2"/>
        <v>854,04</v>
      </c>
      <c r="D18" s="105" t="str">
        <f t="shared" si="2"/>
        <v>873,59</v>
      </c>
      <c r="E18" s="105" t="str">
        <f t="shared" si="2"/>
        <v>780,98</v>
      </c>
      <c r="F18" s="105">
        <f t="shared" si="3"/>
        <v>3331.79</v>
      </c>
      <c r="G18" s="193" t="s">
        <v>129</v>
      </c>
      <c r="H18" s="116"/>
      <c r="I18" s="116"/>
      <c r="J18" s="116"/>
      <c r="K18" s="116"/>
      <c r="L18" s="100"/>
      <c r="M18" s="100"/>
      <c r="N18" s="100"/>
      <c r="O18" s="100"/>
    </row>
    <row r="19" spans="1:15" x14ac:dyDescent="0.25">
      <c r="A19" s="119" t="s">
        <v>130</v>
      </c>
      <c r="B19" s="105" t="str">
        <f t="shared" si="2"/>
        <v>823,18</v>
      </c>
      <c r="C19" s="105" t="str">
        <f t="shared" si="2"/>
        <v>854,04</v>
      </c>
      <c r="D19" s="105" t="str">
        <f t="shared" si="2"/>
        <v>873,59</v>
      </c>
      <c r="E19" s="105" t="str">
        <f t="shared" si="2"/>
        <v>780,98</v>
      </c>
      <c r="F19" s="105">
        <f t="shared" si="3"/>
        <v>3331.79</v>
      </c>
      <c r="G19" s="194"/>
      <c r="H19" s="116"/>
      <c r="I19" s="116"/>
      <c r="J19" s="116"/>
      <c r="K19" s="116"/>
      <c r="L19" s="100"/>
      <c r="M19" s="100"/>
      <c r="N19" s="100"/>
      <c r="O19" s="100"/>
    </row>
    <row r="20" spans="1:15" x14ac:dyDescent="0.25">
      <c r="A20" s="119" t="s">
        <v>131</v>
      </c>
      <c r="B20" s="105" t="str">
        <f t="shared" si="2"/>
        <v>823,18</v>
      </c>
      <c r="C20" s="105" t="str">
        <f t="shared" si="2"/>
        <v>854,04</v>
      </c>
      <c r="D20" s="105" t="str">
        <f t="shared" si="2"/>
        <v>873,59</v>
      </c>
      <c r="E20" s="105" t="str">
        <f t="shared" si="2"/>
        <v>780,98</v>
      </c>
      <c r="F20" s="105">
        <f t="shared" si="3"/>
        <v>3331.79</v>
      </c>
      <c r="G20" s="195"/>
      <c r="H20" s="116"/>
      <c r="I20" s="116"/>
      <c r="J20" s="116"/>
      <c r="K20" s="116"/>
      <c r="L20" s="100"/>
      <c r="M20" s="100"/>
      <c r="N20" s="100"/>
      <c r="O20" s="100"/>
    </row>
    <row r="21" spans="1:15" x14ac:dyDescent="0.25">
      <c r="A21" s="119" t="s">
        <v>132</v>
      </c>
      <c r="B21" s="105" t="str">
        <f t="shared" si="2"/>
        <v>823,18</v>
      </c>
      <c r="C21" s="105" t="str">
        <f t="shared" si="2"/>
        <v>854,04</v>
      </c>
      <c r="D21" s="105" t="str">
        <f t="shared" si="2"/>
        <v>873,59</v>
      </c>
      <c r="E21" s="105" t="str">
        <f t="shared" si="2"/>
        <v>780,98</v>
      </c>
      <c r="F21" s="105">
        <f t="shared" si="3"/>
        <v>3331.79</v>
      </c>
      <c r="G21" s="193" t="s">
        <v>133</v>
      </c>
      <c r="H21" s="116"/>
      <c r="I21" s="116"/>
      <c r="J21" s="116"/>
      <c r="K21" s="116"/>
      <c r="L21" s="100"/>
      <c r="M21" s="100"/>
      <c r="N21" s="100"/>
      <c r="O21" s="100"/>
    </row>
    <row r="22" spans="1:15" x14ac:dyDescent="0.25">
      <c r="A22" s="120" t="s">
        <v>134</v>
      </c>
      <c r="B22" s="107" t="str">
        <f t="shared" si="2"/>
        <v>823,18</v>
      </c>
      <c r="C22" s="107" t="str">
        <f t="shared" si="2"/>
        <v>797,45</v>
      </c>
      <c r="D22" s="107" t="str">
        <f t="shared" si="2"/>
        <v>488,77</v>
      </c>
      <c r="E22" s="107" t="str">
        <f t="shared" si="2"/>
        <v>771,73</v>
      </c>
      <c r="F22" s="107">
        <f t="shared" si="3"/>
        <v>2881.13</v>
      </c>
      <c r="G22" s="195"/>
      <c r="H22" s="116"/>
      <c r="I22" s="116"/>
      <c r="J22" s="116"/>
      <c r="K22" s="116"/>
      <c r="L22" s="100"/>
      <c r="M22" s="100"/>
      <c r="N22" s="100"/>
      <c r="O22" s="100"/>
    </row>
    <row r="23" spans="1:15" ht="15.75" thickBot="1" x14ac:dyDescent="0.3">
      <c r="A23" s="121" t="s">
        <v>135</v>
      </c>
      <c r="B23" s="109" t="str">
        <f t="shared" si="2"/>
        <v>823,18</v>
      </c>
      <c r="C23" s="109" t="str">
        <f t="shared" si="2"/>
        <v>746,00</v>
      </c>
      <c r="D23" s="109" t="str">
        <f t="shared" si="2"/>
        <v>437,32</v>
      </c>
      <c r="E23" s="109" t="str">
        <f t="shared" si="2"/>
        <v>668,83</v>
      </c>
      <c r="F23" s="122">
        <f t="shared" si="3"/>
        <v>2675.33</v>
      </c>
      <c r="G23" s="123" t="s">
        <v>136</v>
      </c>
      <c r="H23" s="116"/>
      <c r="I23" s="116"/>
      <c r="J23" s="116"/>
      <c r="K23" s="116"/>
      <c r="L23" s="100"/>
      <c r="M23" s="100"/>
      <c r="N23" s="100"/>
      <c r="O23" s="100"/>
    </row>
    <row r="26" spans="1:15" x14ac:dyDescent="0.25">
      <c r="B26" s="116"/>
      <c r="C26" s="116"/>
      <c r="D26" s="116"/>
      <c r="E26" s="116"/>
      <c r="F26" s="116"/>
      <c r="G26" s="116"/>
    </row>
    <row r="27" spans="1:15" x14ac:dyDescent="0.25">
      <c r="B27" s="116"/>
      <c r="C27" s="116"/>
      <c r="D27" s="116"/>
      <c r="E27" s="116"/>
      <c r="F27" s="116"/>
      <c r="G27" s="116"/>
    </row>
    <row r="28" spans="1:15" x14ac:dyDescent="0.25">
      <c r="B28" s="116"/>
      <c r="C28" s="116"/>
      <c r="D28" s="116"/>
      <c r="E28" s="116"/>
      <c r="F28" s="116"/>
      <c r="G28" s="116"/>
    </row>
    <row r="29" spans="1:15" x14ac:dyDescent="0.25">
      <c r="B29" s="116"/>
      <c r="C29" s="116"/>
      <c r="D29" s="116"/>
      <c r="E29" s="116"/>
      <c r="F29" s="116"/>
      <c r="G29" s="116"/>
    </row>
    <row r="30" spans="1:15" x14ac:dyDescent="0.25">
      <c r="B30" s="116"/>
      <c r="C30" s="116"/>
      <c r="D30" s="116"/>
      <c r="E30" s="116"/>
      <c r="F30" s="116"/>
      <c r="G30" s="116"/>
    </row>
    <row r="31" spans="1:15" x14ac:dyDescent="0.25">
      <c r="B31" s="116"/>
      <c r="C31" s="116"/>
      <c r="D31" s="116"/>
      <c r="E31" s="116"/>
      <c r="F31" s="116"/>
      <c r="G31" s="116"/>
    </row>
    <row r="32" spans="1:15" x14ac:dyDescent="0.25">
      <c r="B32" s="116"/>
      <c r="C32" s="116"/>
      <c r="D32" s="116"/>
      <c r="E32" s="116"/>
      <c r="F32" s="116"/>
      <c r="G32" s="116"/>
    </row>
    <row r="33" spans="2:7" x14ac:dyDescent="0.25">
      <c r="B33" s="116"/>
      <c r="C33" s="116"/>
      <c r="D33" s="116"/>
      <c r="E33" s="116"/>
      <c r="F33" s="116"/>
      <c r="G33" s="116"/>
    </row>
    <row r="34" spans="2:7" x14ac:dyDescent="0.25">
      <c r="B34" s="116"/>
      <c r="C34" s="116"/>
      <c r="D34" s="116"/>
      <c r="E34" s="116"/>
      <c r="F34" s="116"/>
      <c r="G34" s="116"/>
    </row>
  </sheetData>
  <sheetProtection password="CAB1" sheet="1" objects="1" scenarios="1"/>
  <mergeCells count="8">
    <mergeCell ref="G18:G20"/>
    <mergeCell ref="G21:G22"/>
    <mergeCell ref="A1:F1"/>
    <mergeCell ref="G3:G5"/>
    <mergeCell ref="G6:G8"/>
    <mergeCell ref="G9:G10"/>
    <mergeCell ref="A13:F13"/>
    <mergeCell ref="G15:G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0" sqref="E20"/>
    </sheetView>
  </sheetViews>
  <sheetFormatPr baseColWidth="10" defaultRowHeight="15" x14ac:dyDescent="0.25"/>
  <sheetData>
    <row r="1" spans="1:6" ht="15.75" x14ac:dyDescent="0.25">
      <c r="A1" s="171"/>
      <c r="B1" s="205" t="s">
        <v>178</v>
      </c>
      <c r="C1" s="206"/>
      <c r="D1" s="206"/>
      <c r="E1" s="206"/>
      <c r="F1" s="207"/>
    </row>
    <row r="2" spans="1:6" ht="15.75" x14ac:dyDescent="0.25">
      <c r="A2" s="171"/>
      <c r="B2" s="171"/>
      <c r="C2" s="171"/>
      <c r="D2" s="171"/>
      <c r="E2" s="171"/>
      <c r="F2" s="171"/>
    </row>
    <row r="3" spans="1:6" ht="15.75" x14ac:dyDescent="0.25">
      <c r="A3" s="202" t="s">
        <v>179</v>
      </c>
      <c r="B3" s="203"/>
      <c r="C3" s="204"/>
      <c r="D3" s="171"/>
      <c r="E3" s="133">
        <v>1475.24</v>
      </c>
      <c r="F3" s="172"/>
    </row>
    <row r="4" spans="1:6" ht="15.75" x14ac:dyDescent="0.25">
      <c r="A4" s="202" t="s">
        <v>180</v>
      </c>
      <c r="B4" s="203"/>
      <c r="C4" s="204"/>
      <c r="D4" s="171"/>
      <c r="E4" s="133">
        <v>666.93</v>
      </c>
      <c r="F4" s="171"/>
    </row>
    <row r="5" spans="1:6" ht="15.75" x14ac:dyDescent="0.25">
      <c r="A5" s="202" t="s">
        <v>181</v>
      </c>
      <c r="B5" s="203"/>
      <c r="C5" s="204"/>
      <c r="D5" s="171"/>
      <c r="E5" s="133">
        <v>519.99</v>
      </c>
      <c r="F5" s="171"/>
    </row>
    <row r="6" spans="1:6" ht="15.75" x14ac:dyDescent="0.25">
      <c r="A6" s="202" t="s">
        <v>182</v>
      </c>
      <c r="B6" s="203"/>
      <c r="C6" s="204"/>
      <c r="D6" s="171"/>
      <c r="E6" s="133">
        <v>280.61</v>
      </c>
      <c r="F6" s="171"/>
    </row>
    <row r="7" spans="1:6" ht="15.75" x14ac:dyDescent="0.25">
      <c r="A7" s="202" t="s">
        <v>183</v>
      </c>
      <c r="B7" s="203"/>
      <c r="C7" s="204"/>
      <c r="D7" s="171"/>
      <c r="E7" s="133">
        <v>376.27</v>
      </c>
      <c r="F7" s="171"/>
    </row>
    <row r="8" spans="1:6" ht="15.75" x14ac:dyDescent="0.25">
      <c r="A8" s="202" t="s">
        <v>184</v>
      </c>
      <c r="B8" s="203"/>
      <c r="C8" s="204"/>
      <c r="D8" s="171"/>
      <c r="E8" s="133">
        <v>202.27</v>
      </c>
      <c r="F8" s="171"/>
    </row>
    <row r="9" spans="1:6" ht="15.75" x14ac:dyDescent="0.25">
      <c r="A9" s="202" t="s">
        <v>185</v>
      </c>
      <c r="B9" s="203"/>
      <c r="C9" s="204"/>
      <c r="D9" s="171"/>
      <c r="E9" s="133">
        <v>202.27</v>
      </c>
      <c r="F9" s="171"/>
    </row>
    <row r="10" spans="1:6" ht="15.75" x14ac:dyDescent="0.25">
      <c r="A10" s="202" t="s">
        <v>186</v>
      </c>
      <c r="B10" s="203"/>
      <c r="C10" s="204"/>
      <c r="D10" s="171"/>
      <c r="E10" s="133">
        <v>376.27</v>
      </c>
      <c r="F10" s="171" t="s">
        <v>188</v>
      </c>
    </row>
    <row r="11" spans="1:6" ht="15.75" x14ac:dyDescent="0.25">
      <c r="A11" s="202" t="s">
        <v>187</v>
      </c>
      <c r="B11" s="203"/>
      <c r="C11" s="204"/>
      <c r="D11" s="171"/>
      <c r="E11" s="133">
        <v>146.32</v>
      </c>
      <c r="F11" s="171"/>
    </row>
  </sheetData>
  <sheetProtection password="CAB1" sheet="1" objects="1" scenarios="1"/>
  <mergeCells count="10">
    <mergeCell ref="A8:C8"/>
    <mergeCell ref="A9:C9"/>
    <mergeCell ref="A10:C10"/>
    <mergeCell ref="A11:C11"/>
    <mergeCell ref="B1:F1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PAS Funcionario</vt:lpstr>
      <vt:lpstr>Productividad PAS Funcionario</vt:lpstr>
      <vt:lpstr>PAS Laboral</vt:lpstr>
      <vt:lpstr>Productividad PAS Laboral</vt:lpstr>
      <vt:lpstr>Cargos académicos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2018-10-10T06:46:09Z</dcterms:modified>
</cp:coreProperties>
</file>