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4875" activeTab="0"/>
  </bookViews>
  <sheets>
    <sheet name="2006_UUAA" sheetId="1" r:id="rId1"/>
  </sheets>
  <definedNames/>
  <calcPr fullCalcOnLoad="1"/>
</workbook>
</file>

<file path=xl/sharedStrings.xml><?xml version="1.0" encoding="utf-8"?>
<sst xmlns="http://schemas.openxmlformats.org/spreadsheetml/2006/main" count="232" uniqueCount="120">
  <si>
    <t>GRUPO PROFESIONAL - CATEGORIA</t>
  </si>
  <si>
    <t>SUELDO</t>
  </si>
  <si>
    <t>C.CATEG.</t>
  </si>
  <si>
    <t>C.HOMOL.</t>
  </si>
  <si>
    <t>TOTAL</t>
  </si>
  <si>
    <t>VESTUARIO</t>
  </si>
  <si>
    <t>ANUAL</t>
  </si>
  <si>
    <t>%</t>
  </si>
  <si>
    <t>TRIENIO</t>
  </si>
  <si>
    <t>Grupo I</t>
  </si>
  <si>
    <t>MENSUAL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</si>
  <si>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</si>
  <si>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</si>
  <si>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</si>
  <si>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</si>
  <si>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</si>
  <si>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</si>
  <si>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</si>
  <si>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</si>
  <si>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</si>
  <si>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</si>
  <si>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</si>
  <si>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</si>
  <si>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</si>
  <si>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</si>
  <si>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</si>
  <si>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</si>
  <si>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</si>
  <si>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</si>
  <si>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</si>
  <si>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</si>
  <si>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</si>
  <si>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</si>
  <si>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</si>
  <si>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</si>
  <si>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</si>
  <si>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</si>
  <si>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</si>
  <si>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</si>
  <si>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</si>
  <si>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</si>
  <si>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</si>
  <si>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</si>
  <si>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</si>
  <si>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</si>
  <si>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</si>
  <si>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</si>
  <si>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</si>
  <si>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</si>
  <si>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</si>
  <si>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</si>
  <si>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</si>
  <si>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</si>
  <si>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</si>
  <si>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</si>
  <si>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</si>
  <si>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</si>
  <si>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</si>
  <si>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</si>
  <si>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</si>
  <si>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TRIENIO *</t>
  </si>
  <si>
    <t>Grupo IV</t>
  </si>
  <si>
    <t>Técnico Auxiliar Servicio Técnico de Obras, Equip. y Manten.</t>
  </si>
  <si>
    <t>Técnico Auxiliar de Seguridad (a extinguir)</t>
  </si>
  <si>
    <t>TRIENIO **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</si>
  <si>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</si>
  <si>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</si>
  <si>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</si>
  <si>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</si>
  <si>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</si>
  <si>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</si>
  <si>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</si>
  <si>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</si>
  <si>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</si>
  <si>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</si>
  <si>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</si>
  <si>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</si>
  <si>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</si>
  <si>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</si>
  <si>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</si>
  <si>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</si>
  <si>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</si>
  <si>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</si>
  <si>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</si>
  <si>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</si>
  <si>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</si>
  <si>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</si>
  <si>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</si>
  <si>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</si>
  <si>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</si>
  <si>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</si>
  <si>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</si>
  <si>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</si>
  <si>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</si>
  <si>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</si>
  <si>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T. G. Medio Subdirector</t>
  </si>
  <si>
    <t>OTROS CONCEPTOS RETRIBUTIVOS</t>
  </si>
  <si>
    <t>VALOR</t>
  </si>
  <si>
    <t>%INCREMENTO</t>
  </si>
  <si>
    <t>Art.56.- Complemento de nocturnidad: (mensual)</t>
  </si>
  <si>
    <t>Art.57.- Complemento de residencia:</t>
  </si>
  <si>
    <t>Art.58.- Complemento de trabajo en sábados, domingos y festivos:</t>
  </si>
  <si>
    <t>-Sábados y domingos (sin vivienda)</t>
  </si>
  <si>
    <t>1 día libre y</t>
  </si>
  <si>
    <t>-ó sábados turno de mañana (sin vivienda)</t>
  </si>
  <si>
    <t>sin día libre y</t>
  </si>
  <si>
    <t>-ó sábado/tarde o domingo cualquier turno (sin vivienda)</t>
  </si>
  <si>
    <t>Art.59 (Cpto.Personal) y Art.62.(Grat.Serv.Extraord.)</t>
  </si>
  <si>
    <t>Subida por concepto:</t>
  </si>
  <si>
    <t>IMPORTE HORA</t>
  </si>
  <si>
    <t>Sueldo</t>
  </si>
  <si>
    <t>Plus Actividad</t>
  </si>
  <si>
    <t>Trienio</t>
  </si>
  <si>
    <t>ANEXO XV BOE 03/01/09</t>
  </si>
  <si>
    <t>Hosteleria 30 (+0,3%)</t>
  </si>
  <si>
    <t>Incremento 0,3%</t>
  </si>
  <si>
    <t>Anual</t>
  </si>
  <si>
    <t>Cuatrimestral</t>
  </si>
  <si>
    <t>Retribuciones INEF (0%)</t>
  </si>
  <si>
    <t>C. Homologación (0%)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</si>
</sst>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P_t_a_-;\-* #,##0.0\ _P_t_a_-;_-* &quot;-&quot;\ _P_t_a_-;_-@_-"/>
    <numFmt numFmtId="177" formatCode="_-* #,##0.00\ _P_t_a_-;\-* #,##0.00\ _P_t_a_-;_-* &quot;-&quot;\ _P_t_a_-;_-@_-"/>
    <numFmt numFmtId="178" formatCode="_-* #,##0.000\ _P_t_a_-;\-* #,##0.000\ _P_t_a_-;_-* &quot;-&quot;\ _P_t_a_-;_-@_-"/>
    <numFmt numFmtId="179" formatCode="_-* #,##0.0000\ _P_t_a_-;\-* #,##0.0000\ _P_t_a_-;_-* &quot;-&quot;\ _P_t_a_-;_-@_-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%"/>
    <numFmt numFmtId="186" formatCode="#,##0.0"/>
    <numFmt numFmtId="187" formatCode="#,##0.00\ _€"/>
  </numFmts>
  <fonts count="10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sz val="7"/>
      <name val="Garamond"/>
      <family val="1"/>
    </font>
    <font>
      <b/>
      <sz val="10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16" applyNumberFormat="1" applyFont="1" applyFill="1" applyBorder="1" applyAlignment="1">
      <alignment horizontal="center"/>
    </xf>
    <xf numFmtId="177" fontId="3" fillId="0" borderId="0" xfId="16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top" wrapText="1"/>
    </xf>
    <xf numFmtId="177" fontId="2" fillId="0" borderId="0" xfId="1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177" fontId="5" fillId="0" borderId="0" xfId="16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177" fontId="2" fillId="0" borderId="0" xfId="16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2" fillId="0" borderId="3" xfId="0" applyFont="1" applyBorder="1" applyAlignment="1">
      <alignment horizontal="left"/>
    </xf>
    <xf numFmtId="177" fontId="2" fillId="0" borderId="4" xfId="16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3" xfId="0" applyFont="1" applyBorder="1" applyAlignment="1">
      <alignment horizontal="left" vertical="top" wrapText="1"/>
    </xf>
    <xf numFmtId="177" fontId="2" fillId="0" borderId="0" xfId="16" applyNumberFormat="1" applyFont="1" applyBorder="1" applyAlignment="1">
      <alignment/>
    </xf>
    <xf numFmtId="0" fontId="2" fillId="0" borderId="7" xfId="0" applyFont="1" applyBorder="1" applyAlignment="1">
      <alignment horizontal="left" vertical="top" wrapText="1"/>
    </xf>
    <xf numFmtId="177" fontId="2" fillId="0" borderId="6" xfId="16" applyNumberFormat="1" applyFont="1" applyBorder="1" applyAlignment="1">
      <alignment/>
    </xf>
    <xf numFmtId="177" fontId="2" fillId="0" borderId="8" xfId="16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 quotePrefix="1">
      <alignment horizontal="center"/>
    </xf>
    <xf numFmtId="177" fontId="3" fillId="0" borderId="1" xfId="16" applyNumberFormat="1" applyFont="1" applyFill="1" applyBorder="1" applyAlignment="1">
      <alignment horizontal="center"/>
    </xf>
    <xf numFmtId="177" fontId="3" fillId="0" borderId="7" xfId="16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4" fontId="5" fillId="0" borderId="0" xfId="16" applyNumberFormat="1" applyFont="1" applyBorder="1" applyAlignment="1">
      <alignment/>
    </xf>
    <xf numFmtId="0" fontId="2" fillId="0" borderId="0" xfId="0" applyFont="1" applyBorder="1" applyAlignment="1">
      <alignment horizontal="left" shrinkToFit="1"/>
    </xf>
    <xf numFmtId="4" fontId="5" fillId="0" borderId="0" xfId="16" applyNumberFormat="1" applyFont="1" applyBorder="1" applyAlignment="1">
      <alignment horizontal="right"/>
    </xf>
    <xf numFmtId="10" fontId="0" fillId="0" borderId="5" xfId="0" applyNumberForma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177" fontId="1" fillId="0" borderId="2" xfId="16" applyNumberFormat="1" applyFont="1" applyFill="1" applyBorder="1" applyAlignment="1">
      <alignment horizontal="center"/>
    </xf>
    <xf numFmtId="10" fontId="0" fillId="0" borderId="0" xfId="0" applyNumberFormat="1" applyBorder="1" applyAlignment="1" quotePrefix="1">
      <alignment horizontal="center"/>
    </xf>
    <xf numFmtId="177" fontId="0" fillId="0" borderId="9" xfId="16" applyNumberFormat="1" applyFont="1" applyBorder="1" applyAlignment="1">
      <alignment/>
    </xf>
    <xf numFmtId="177" fontId="0" fillId="0" borderId="7" xfId="16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7" fontId="0" fillId="0" borderId="10" xfId="16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7" fontId="6" fillId="0" borderId="4" xfId="16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 vertical="top" wrapText="1"/>
    </xf>
    <xf numFmtId="177" fontId="0" fillId="0" borderId="4" xfId="16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 quotePrefix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7" fontId="6" fillId="0" borderId="8" xfId="16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 quotePrefix="1">
      <alignment horizontal="center"/>
    </xf>
    <xf numFmtId="185" fontId="0" fillId="0" borderId="0" xfId="0" applyNumberFormat="1" applyFont="1" applyFill="1" applyBorder="1" applyAlignment="1">
      <alignment horizontal="center"/>
    </xf>
    <xf numFmtId="177" fontId="6" fillId="0" borderId="14" xfId="16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7" fontId="6" fillId="0" borderId="14" xfId="16" applyNumberFormat="1" applyFont="1" applyBorder="1" applyAlignment="1">
      <alignment horizontal="center"/>
    </xf>
    <xf numFmtId="177" fontId="0" fillId="0" borderId="16" xfId="16" applyNumberFormat="1" applyFont="1" applyBorder="1" applyAlignment="1">
      <alignment horizontal="center"/>
    </xf>
    <xf numFmtId="177" fontId="0" fillId="0" borderId="15" xfId="16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" sqref="J1"/>
    </sheetView>
  </sheetViews>
  <sheetFormatPr defaultColWidth="11.421875" defaultRowHeight="13.5" customHeight="1"/>
  <cols>
    <col min="1" max="1" width="44.7109375" style="30" customWidth="1"/>
    <col min="2" max="2" width="17.421875" style="31" bestFit="1" customWidth="1"/>
    <col min="3" max="3" width="15.28125" style="2" bestFit="1" customWidth="1"/>
    <col min="4" max="4" width="11.140625" style="23" bestFit="1" customWidth="1"/>
    <col min="5" max="5" width="12.00390625" style="6" customWidth="1"/>
    <col min="6" max="6" width="8.7109375" style="31" bestFit="1" customWidth="1"/>
    <col min="7" max="7" width="11.7109375" style="16" bestFit="1" customWidth="1"/>
    <col min="8" max="8" width="12.7109375" style="17" customWidth="1"/>
    <col min="9" max="9" width="12.00390625" style="17" bestFit="1" customWidth="1"/>
    <col min="10" max="10" width="7.8515625" style="5" bestFit="1" customWidth="1"/>
    <col min="11" max="11" width="7.8515625" style="23" bestFit="1" customWidth="1"/>
    <col min="12" max="13" width="8.421875" style="21" bestFit="1" customWidth="1"/>
    <col min="14" max="14" width="4.421875" style="32" bestFit="1" customWidth="1"/>
    <col min="15" max="16384" width="11.421875" style="2" customWidth="1"/>
  </cols>
  <sheetData>
    <row r="1" spans="1:14" ht="13.5" customHeight="1">
      <c r="A1" s="62" t="s">
        <v>108</v>
      </c>
      <c r="B1" s="68">
        <v>0</v>
      </c>
      <c r="C1" s="68">
        <v>0</v>
      </c>
      <c r="D1" s="68">
        <v>0</v>
      </c>
      <c r="E1" s="52"/>
      <c r="F1" s="1"/>
      <c r="G1" s="1"/>
      <c r="H1" s="1"/>
      <c r="I1" s="68">
        <v>0</v>
      </c>
      <c r="J1" s="52"/>
      <c r="K1" s="1"/>
      <c r="L1" s="1"/>
      <c r="M1" s="1"/>
      <c r="N1" s="1"/>
    </row>
    <row r="2" spans="1:14" ht="13.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1</v>
      </c>
      <c r="G2" s="7" t="s">
        <v>2</v>
      </c>
      <c r="H2" s="5" t="s">
        <v>3</v>
      </c>
      <c r="I2" s="4" t="s">
        <v>5</v>
      </c>
      <c r="J2" s="5" t="s">
        <v>4</v>
      </c>
      <c r="K2" s="5" t="s">
        <v>6</v>
      </c>
      <c r="L2" s="9" t="s">
        <v>8</v>
      </c>
      <c r="M2" s="9" t="s">
        <v>8</v>
      </c>
      <c r="N2" s="8" t="s">
        <v>7</v>
      </c>
    </row>
    <row r="3" spans="1:14" ht="13.5" customHeight="1">
      <c r="A3" s="3" t="s">
        <v>9</v>
      </c>
      <c r="B3" s="10" t="s">
        <v>10</v>
      </c>
      <c r="C3" s="4" t="s">
        <v>10</v>
      </c>
      <c r="D3" s="5" t="s">
        <v>10</v>
      </c>
      <c r="E3" s="6" t="s">
        <v>10</v>
      </c>
      <c r="F3" s="10" t="s">
        <v>6</v>
      </c>
      <c r="G3" s="7" t="s">
        <v>6</v>
      </c>
      <c r="H3" s="4" t="s">
        <v>6</v>
      </c>
      <c r="I3" s="4" t="s">
        <v>6</v>
      </c>
      <c r="J3" s="5" t="s">
        <v>6</v>
      </c>
      <c r="K3" s="5">
        <v>2010</v>
      </c>
      <c r="L3" s="9">
        <v>2010</v>
      </c>
      <c r="M3" s="9">
        <v>2010</v>
      </c>
      <c r="N3" s="8" t="s">
        <v>11</v>
      </c>
    </row>
    <row r="4" spans="1:14" s="63" customFormat="1" ht="13.5" customHeight="1">
      <c r="A4" s="11" t="s">
        <v>12</v>
      </c>
      <c r="B4" s="12">
        <v>1525.84</v>
      </c>
      <c r="C4" s="65">
        <v>1080.63</v>
      </c>
      <c r="D4" s="14">
        <v>77.72</v>
      </c>
      <c r="E4" s="6">
        <f aca="true" t="shared" si="0" ref="E4:E13">B4+C4+D4</f>
        <v>2684.19</v>
      </c>
      <c r="F4" s="15">
        <f aca="true" t="shared" si="1" ref="F4:F13">B4*15</f>
        <v>22887.6</v>
      </c>
      <c r="G4" s="16">
        <f aca="true" t="shared" si="2" ref="G4:G13">C4*12</f>
        <v>12967.560000000001</v>
      </c>
      <c r="H4" s="49">
        <v>981.75</v>
      </c>
      <c r="I4" s="15">
        <v>252.67</v>
      </c>
      <c r="J4" s="51">
        <f aca="true" t="shared" si="3" ref="J4:J13">F4+G4+H4+I4</f>
        <v>37089.58</v>
      </c>
      <c r="K4" s="18">
        <f>33625.55*1.007</f>
        <v>33860.92885</v>
      </c>
      <c r="L4" s="20">
        <v>42.42</v>
      </c>
      <c r="M4" s="26">
        <v>42.42</v>
      </c>
      <c r="N4" s="19">
        <v>0</v>
      </c>
    </row>
    <row r="5" spans="1:14" s="63" customFormat="1" ht="13.5" customHeight="1">
      <c r="A5" s="11" t="s">
        <v>13</v>
      </c>
      <c r="B5" s="12">
        <v>1525.84</v>
      </c>
      <c r="C5" s="65">
        <v>914.26</v>
      </c>
      <c r="D5" s="14">
        <v>77.72</v>
      </c>
      <c r="E5" s="6">
        <f t="shared" si="0"/>
        <v>2517.8199999999997</v>
      </c>
      <c r="F5" s="15">
        <f t="shared" si="1"/>
        <v>22887.6</v>
      </c>
      <c r="G5" s="16">
        <f t="shared" si="2"/>
        <v>10971.119999999999</v>
      </c>
      <c r="H5" s="49">
        <v>981.75</v>
      </c>
      <c r="I5" s="15">
        <v>252.67</v>
      </c>
      <c r="J5" s="51">
        <f t="shared" si="3"/>
        <v>35093.14</v>
      </c>
      <c r="K5" s="18">
        <f>31859.39*1.007</f>
        <v>32082.405729999995</v>
      </c>
      <c r="L5" s="21"/>
      <c r="M5" s="21"/>
      <c r="N5" s="19"/>
    </row>
    <row r="6" spans="1:14" s="63" customFormat="1" ht="13.5" customHeight="1">
      <c r="A6" s="11" t="s">
        <v>14</v>
      </c>
      <c r="B6" s="12">
        <v>1525.84</v>
      </c>
      <c r="C6" s="65">
        <v>914.26</v>
      </c>
      <c r="D6" s="14">
        <v>77.72</v>
      </c>
      <c r="E6" s="6">
        <f t="shared" si="0"/>
        <v>2517.8199999999997</v>
      </c>
      <c r="F6" s="15">
        <f t="shared" si="1"/>
        <v>22887.6</v>
      </c>
      <c r="G6" s="16">
        <f t="shared" si="2"/>
        <v>10971.119999999999</v>
      </c>
      <c r="H6" s="49">
        <v>981.75</v>
      </c>
      <c r="I6" s="15">
        <v>252.67</v>
      </c>
      <c r="J6" s="51">
        <f t="shared" si="3"/>
        <v>35093.14</v>
      </c>
      <c r="K6" s="18">
        <f>31859.39*1.007</f>
        <v>32082.405729999995</v>
      </c>
      <c r="L6" s="21"/>
      <c r="M6" s="21"/>
      <c r="N6" s="19"/>
    </row>
    <row r="7" spans="1:14" s="63" customFormat="1" ht="13.5" customHeight="1">
      <c r="A7" s="11" t="s">
        <v>15</v>
      </c>
      <c r="B7" s="12">
        <v>1525.84</v>
      </c>
      <c r="C7" s="65">
        <v>914.26</v>
      </c>
      <c r="D7" s="14">
        <v>77.72</v>
      </c>
      <c r="E7" s="6">
        <f t="shared" si="0"/>
        <v>2517.8199999999997</v>
      </c>
      <c r="F7" s="15">
        <f t="shared" si="1"/>
        <v>22887.6</v>
      </c>
      <c r="G7" s="16">
        <f t="shared" si="2"/>
        <v>10971.119999999999</v>
      </c>
      <c r="H7" s="49">
        <v>981.75</v>
      </c>
      <c r="I7" s="15">
        <v>252.67</v>
      </c>
      <c r="J7" s="51">
        <f t="shared" si="3"/>
        <v>35093.14</v>
      </c>
      <c r="K7" s="18">
        <f>31933.21*1.007</f>
        <v>32156.742469999997</v>
      </c>
      <c r="L7" s="21"/>
      <c r="M7" s="21"/>
      <c r="N7" s="19"/>
    </row>
    <row r="8" spans="1:14" s="63" customFormat="1" ht="13.5" customHeight="1">
      <c r="A8" s="11" t="s">
        <v>16</v>
      </c>
      <c r="B8" s="12">
        <v>1525.84</v>
      </c>
      <c r="C8" s="65">
        <v>914.26</v>
      </c>
      <c r="D8" s="14">
        <v>77.72</v>
      </c>
      <c r="E8" s="6">
        <f t="shared" si="0"/>
        <v>2517.8199999999997</v>
      </c>
      <c r="F8" s="15">
        <f t="shared" si="1"/>
        <v>22887.6</v>
      </c>
      <c r="G8" s="16">
        <f t="shared" si="2"/>
        <v>10971.119999999999</v>
      </c>
      <c r="H8" s="49">
        <v>981.75</v>
      </c>
      <c r="I8" s="15">
        <v>252.67</v>
      </c>
      <c r="J8" s="51">
        <f t="shared" si="3"/>
        <v>35093.14</v>
      </c>
      <c r="K8" s="18">
        <f>31859.39*1.007</f>
        <v>32082.405729999995</v>
      </c>
      <c r="L8" s="21"/>
      <c r="M8" s="21"/>
      <c r="N8" s="19"/>
    </row>
    <row r="9" spans="1:15" s="63" customFormat="1" ht="13.5" customHeight="1">
      <c r="A9" s="11" t="s">
        <v>17</v>
      </c>
      <c r="B9" s="12">
        <v>1525.84</v>
      </c>
      <c r="C9" s="65">
        <v>914.26</v>
      </c>
      <c r="D9" s="14">
        <v>77.72</v>
      </c>
      <c r="E9" s="6">
        <f t="shared" si="0"/>
        <v>2517.8199999999997</v>
      </c>
      <c r="F9" s="15">
        <f t="shared" si="1"/>
        <v>22887.6</v>
      </c>
      <c r="G9" s="16">
        <f t="shared" si="2"/>
        <v>10971.119999999999</v>
      </c>
      <c r="H9" s="49">
        <v>981.75</v>
      </c>
      <c r="I9" s="15">
        <v>252.67</v>
      </c>
      <c r="J9" s="51">
        <f t="shared" si="3"/>
        <v>35093.14</v>
      </c>
      <c r="K9" s="18">
        <f>31859.39*1.007</f>
        <v>32082.405729999995</v>
      </c>
      <c r="L9" s="21"/>
      <c r="M9" s="21"/>
      <c r="N9" s="19"/>
      <c r="O9" s="64"/>
    </row>
    <row r="10" spans="1:14" s="63" customFormat="1" ht="13.5" customHeight="1">
      <c r="A10" s="11" t="s">
        <v>18</v>
      </c>
      <c r="B10" s="12">
        <v>1525.84</v>
      </c>
      <c r="C10" s="65">
        <v>914.26</v>
      </c>
      <c r="D10" s="14">
        <v>77.72</v>
      </c>
      <c r="E10" s="6">
        <f t="shared" si="0"/>
        <v>2517.8199999999997</v>
      </c>
      <c r="F10" s="15">
        <f t="shared" si="1"/>
        <v>22887.6</v>
      </c>
      <c r="G10" s="16">
        <f t="shared" si="2"/>
        <v>10971.119999999999</v>
      </c>
      <c r="H10" s="49">
        <v>981.75</v>
      </c>
      <c r="I10" s="15">
        <v>252.67</v>
      </c>
      <c r="J10" s="51">
        <f t="shared" si="3"/>
        <v>35093.14</v>
      </c>
      <c r="K10" s="18">
        <f>31859.39*1.007</f>
        <v>32082.405729999995</v>
      </c>
      <c r="L10" s="21"/>
      <c r="M10" s="21"/>
      <c r="N10" s="19"/>
    </row>
    <row r="11" spans="1:14" s="63" customFormat="1" ht="13.5" customHeight="1">
      <c r="A11" s="11" t="s">
        <v>19</v>
      </c>
      <c r="B11" s="12">
        <v>1525.84</v>
      </c>
      <c r="C11" s="65">
        <v>914.26</v>
      </c>
      <c r="D11" s="14">
        <v>77.72</v>
      </c>
      <c r="E11" s="6">
        <f t="shared" si="0"/>
        <v>2517.8199999999997</v>
      </c>
      <c r="F11" s="15">
        <f t="shared" si="1"/>
        <v>22887.6</v>
      </c>
      <c r="G11" s="16">
        <f t="shared" si="2"/>
        <v>10971.119999999999</v>
      </c>
      <c r="H11" s="49">
        <v>981.75</v>
      </c>
      <c r="I11" s="15">
        <v>252.67</v>
      </c>
      <c r="J11" s="51">
        <f t="shared" si="3"/>
        <v>35093.14</v>
      </c>
      <c r="K11" s="18">
        <f>31859.39*1.007</f>
        <v>32082.405729999995</v>
      </c>
      <c r="L11" s="21"/>
      <c r="M11" s="21"/>
      <c r="N11" s="19"/>
    </row>
    <row r="12" spans="1:14" s="63" customFormat="1" ht="13.5" customHeight="1">
      <c r="A12" s="11" t="s">
        <v>20</v>
      </c>
      <c r="B12" s="12">
        <v>1525.84</v>
      </c>
      <c r="C12" s="65">
        <v>914.26</v>
      </c>
      <c r="D12" s="14">
        <v>77.72</v>
      </c>
      <c r="E12" s="6">
        <f t="shared" si="0"/>
        <v>2517.8199999999997</v>
      </c>
      <c r="F12" s="15">
        <f t="shared" si="1"/>
        <v>22887.6</v>
      </c>
      <c r="G12" s="16">
        <f t="shared" si="2"/>
        <v>10971.119999999999</v>
      </c>
      <c r="H12" s="49">
        <v>981.75</v>
      </c>
      <c r="I12" s="15">
        <v>252.67</v>
      </c>
      <c r="J12" s="51">
        <f t="shared" si="3"/>
        <v>35093.14</v>
      </c>
      <c r="K12" s="18">
        <f>31859.39*1.007</f>
        <v>32082.405729999995</v>
      </c>
      <c r="L12" s="21"/>
      <c r="M12" s="21"/>
      <c r="N12" s="19"/>
    </row>
    <row r="13" spans="1:14" s="63" customFormat="1" ht="13.5" customHeight="1">
      <c r="A13" s="11" t="s">
        <v>21</v>
      </c>
      <c r="B13" s="12">
        <v>1525.84</v>
      </c>
      <c r="C13" s="65">
        <v>1080.63</v>
      </c>
      <c r="D13" s="14">
        <v>77.72</v>
      </c>
      <c r="E13" s="6">
        <f t="shared" si="0"/>
        <v>2684.19</v>
      </c>
      <c r="F13" s="15">
        <f t="shared" si="1"/>
        <v>22887.6</v>
      </c>
      <c r="G13" s="16">
        <f t="shared" si="2"/>
        <v>12967.560000000001</v>
      </c>
      <c r="H13" s="49">
        <v>981.75</v>
      </c>
      <c r="I13" s="15">
        <v>252.67</v>
      </c>
      <c r="J13" s="51">
        <f t="shared" si="3"/>
        <v>37089.58</v>
      </c>
      <c r="K13" s="18">
        <f>33625.55*1.007</f>
        <v>33860.92885</v>
      </c>
      <c r="L13" s="21"/>
      <c r="M13" s="21"/>
      <c r="N13" s="19"/>
    </row>
    <row r="14" spans="1:14" ht="13.5" customHeight="1">
      <c r="A14" s="11"/>
      <c r="B14" s="15"/>
      <c r="C14" s="13"/>
      <c r="F14" s="15"/>
      <c r="I14" s="13"/>
      <c r="J14" s="55"/>
      <c r="K14" s="24"/>
      <c r="N14" s="25"/>
    </row>
    <row r="15" spans="1:14" ht="13.5" customHeight="1">
      <c r="A15" s="3" t="s">
        <v>0</v>
      </c>
      <c r="B15" s="4" t="s">
        <v>1</v>
      </c>
      <c r="C15" s="4" t="s">
        <v>2</v>
      </c>
      <c r="D15" s="5" t="s">
        <v>3</v>
      </c>
      <c r="E15" s="6" t="s">
        <v>4</v>
      </c>
      <c r="F15" s="4" t="s">
        <v>1</v>
      </c>
      <c r="G15" s="7" t="s">
        <v>2</v>
      </c>
      <c r="H15" s="5" t="s">
        <v>3</v>
      </c>
      <c r="I15" s="4" t="s">
        <v>5</v>
      </c>
      <c r="J15" s="5" t="s">
        <v>4</v>
      </c>
      <c r="K15" s="5" t="s">
        <v>6</v>
      </c>
      <c r="L15" s="9" t="s">
        <v>8</v>
      </c>
      <c r="M15" s="9" t="s">
        <v>8</v>
      </c>
      <c r="N15" s="8" t="s">
        <v>7</v>
      </c>
    </row>
    <row r="16" spans="1:14" ht="13.5" customHeight="1">
      <c r="A16" s="3" t="s">
        <v>22</v>
      </c>
      <c r="B16" s="10" t="s">
        <v>10</v>
      </c>
      <c r="C16" s="4" t="s">
        <v>10</v>
      </c>
      <c r="D16" s="5" t="s">
        <v>10</v>
      </c>
      <c r="E16" s="6" t="s">
        <v>10</v>
      </c>
      <c r="F16" s="10" t="s">
        <v>6</v>
      </c>
      <c r="G16" s="7" t="s">
        <v>6</v>
      </c>
      <c r="H16" s="4" t="s">
        <v>6</v>
      </c>
      <c r="I16" s="4" t="s">
        <v>6</v>
      </c>
      <c r="J16" s="5" t="s">
        <v>6</v>
      </c>
      <c r="K16" s="5">
        <v>2010</v>
      </c>
      <c r="L16" s="9">
        <v>2010</v>
      </c>
      <c r="M16" s="9">
        <v>2010</v>
      </c>
      <c r="N16" s="8" t="s">
        <v>11</v>
      </c>
    </row>
    <row r="17" spans="1:14" ht="13.5" customHeight="1">
      <c r="A17" s="11" t="s">
        <v>23</v>
      </c>
      <c r="B17" s="12">
        <v>1285.56</v>
      </c>
      <c r="C17" s="50">
        <v>876.42</v>
      </c>
      <c r="D17" s="14">
        <v>77.72</v>
      </c>
      <c r="E17" s="6">
        <f aca="true" t="shared" si="4" ref="E17:E28">B17+C17+D17</f>
        <v>2239.7</v>
      </c>
      <c r="F17" s="15">
        <f aca="true" t="shared" si="5" ref="F17:F28">B17*15</f>
        <v>19283.399999999998</v>
      </c>
      <c r="G17" s="16">
        <f aca="true" t="shared" si="6" ref="G17:G28">C17*12</f>
        <v>10517.039999999999</v>
      </c>
      <c r="H17" s="49">
        <v>981.75</v>
      </c>
      <c r="I17" s="15">
        <v>336.9</v>
      </c>
      <c r="J17" s="51">
        <f aca="true" t="shared" si="7" ref="J17:J28">F17+G17+H17+I17</f>
        <v>31119.089999999997</v>
      </c>
      <c r="K17" s="18">
        <f>28183.84*1.007</f>
        <v>28381.126879999996</v>
      </c>
      <c r="L17" s="20">
        <v>33.94</v>
      </c>
      <c r="M17" s="26">
        <v>33.94</v>
      </c>
      <c r="N17" s="19">
        <v>0</v>
      </c>
    </row>
    <row r="18" spans="1:14" ht="13.5" customHeight="1">
      <c r="A18" s="11" t="s">
        <v>24</v>
      </c>
      <c r="B18" s="12">
        <v>1285.56</v>
      </c>
      <c r="C18" s="50">
        <v>728.3</v>
      </c>
      <c r="D18" s="14">
        <v>77.72</v>
      </c>
      <c r="E18" s="6">
        <f t="shared" si="4"/>
        <v>2091.58</v>
      </c>
      <c r="F18" s="15">
        <f t="shared" si="5"/>
        <v>19283.399999999998</v>
      </c>
      <c r="G18" s="16">
        <f t="shared" si="6"/>
        <v>8739.599999999999</v>
      </c>
      <c r="H18" s="49">
        <v>981.75</v>
      </c>
      <c r="I18" s="15">
        <v>336.9</v>
      </c>
      <c r="J18" s="51">
        <f t="shared" si="7"/>
        <v>29341.649999999998</v>
      </c>
      <c r="K18" s="18">
        <f>26611.48*1.007</f>
        <v>26797.760359999997</v>
      </c>
      <c r="N18" s="19"/>
    </row>
    <row r="19" spans="1:14" ht="13.5" customHeight="1">
      <c r="A19" s="11" t="s">
        <v>25</v>
      </c>
      <c r="B19" s="12">
        <v>1285.56</v>
      </c>
      <c r="C19" s="50">
        <v>728.3</v>
      </c>
      <c r="D19" s="14">
        <v>77.72</v>
      </c>
      <c r="E19" s="6">
        <f t="shared" si="4"/>
        <v>2091.58</v>
      </c>
      <c r="F19" s="15">
        <f t="shared" si="5"/>
        <v>19283.399999999998</v>
      </c>
      <c r="G19" s="16">
        <f t="shared" si="6"/>
        <v>8739.599999999999</v>
      </c>
      <c r="H19" s="49">
        <v>981.75</v>
      </c>
      <c r="I19" s="15">
        <v>252.67</v>
      </c>
      <c r="J19" s="51">
        <f t="shared" si="7"/>
        <v>29257.419999999995</v>
      </c>
      <c r="K19" s="18">
        <f>26537.66*1.007</f>
        <v>26723.423619999998</v>
      </c>
      <c r="N19" s="19"/>
    </row>
    <row r="20" spans="1:14" ht="13.5" customHeight="1">
      <c r="A20" s="11" t="s">
        <v>26</v>
      </c>
      <c r="B20" s="12">
        <v>1285.56</v>
      </c>
      <c r="C20" s="50">
        <v>728.3</v>
      </c>
      <c r="D20" s="14">
        <v>77.72</v>
      </c>
      <c r="E20" s="6">
        <f t="shared" si="4"/>
        <v>2091.58</v>
      </c>
      <c r="F20" s="15">
        <f t="shared" si="5"/>
        <v>19283.399999999998</v>
      </c>
      <c r="G20" s="16">
        <f t="shared" si="6"/>
        <v>8739.599999999999</v>
      </c>
      <c r="H20" s="49">
        <v>981.75</v>
      </c>
      <c r="I20" s="15">
        <v>252.67</v>
      </c>
      <c r="J20" s="51">
        <f t="shared" si="7"/>
        <v>29257.419999999995</v>
      </c>
      <c r="K20" s="18">
        <f>26537.66*1.007</f>
        <v>26723.423619999998</v>
      </c>
      <c r="N20" s="19"/>
    </row>
    <row r="21" spans="1:14" ht="13.5" customHeight="1">
      <c r="A21" s="11" t="s">
        <v>27</v>
      </c>
      <c r="B21" s="12">
        <v>1285.56</v>
      </c>
      <c r="C21" s="50">
        <v>728.3</v>
      </c>
      <c r="D21" s="14">
        <v>77.72</v>
      </c>
      <c r="E21" s="6">
        <f t="shared" si="4"/>
        <v>2091.58</v>
      </c>
      <c r="F21" s="15">
        <f t="shared" si="5"/>
        <v>19283.399999999998</v>
      </c>
      <c r="G21" s="16">
        <f t="shared" si="6"/>
        <v>8739.599999999999</v>
      </c>
      <c r="H21" s="49">
        <v>981.75</v>
      </c>
      <c r="I21" s="15">
        <v>252.67</v>
      </c>
      <c r="J21" s="51">
        <f t="shared" si="7"/>
        <v>29257.419999999995</v>
      </c>
      <c r="K21" s="18">
        <f>26537.66*1.007</f>
        <v>26723.423619999998</v>
      </c>
      <c r="N21" s="19"/>
    </row>
    <row r="22" spans="1:14" ht="13.5" customHeight="1">
      <c r="A22" s="11" t="s">
        <v>28</v>
      </c>
      <c r="B22" s="12">
        <v>1285.56</v>
      </c>
      <c r="C22" s="50">
        <v>728.3</v>
      </c>
      <c r="D22" s="14">
        <v>77.72</v>
      </c>
      <c r="E22" s="6">
        <f t="shared" si="4"/>
        <v>2091.58</v>
      </c>
      <c r="F22" s="15">
        <f t="shared" si="5"/>
        <v>19283.399999999998</v>
      </c>
      <c r="G22" s="16">
        <f t="shared" si="6"/>
        <v>8739.599999999999</v>
      </c>
      <c r="H22" s="49">
        <v>981.75</v>
      </c>
      <c r="I22" s="15">
        <v>336.9</v>
      </c>
      <c r="J22" s="51">
        <f t="shared" si="7"/>
        <v>29341.649999999998</v>
      </c>
      <c r="K22" s="18">
        <f>26611.48*1.007</f>
        <v>26797.760359999997</v>
      </c>
      <c r="N22" s="19"/>
    </row>
    <row r="23" spans="1:14" ht="13.5" customHeight="1">
      <c r="A23" s="11" t="s">
        <v>29</v>
      </c>
      <c r="B23" s="12">
        <v>1285.56</v>
      </c>
      <c r="C23" s="50">
        <v>728.3</v>
      </c>
      <c r="D23" s="14">
        <v>77.72</v>
      </c>
      <c r="E23" s="6">
        <f t="shared" si="4"/>
        <v>2091.58</v>
      </c>
      <c r="F23" s="15">
        <f t="shared" si="5"/>
        <v>19283.399999999998</v>
      </c>
      <c r="G23" s="16">
        <f t="shared" si="6"/>
        <v>8739.599999999999</v>
      </c>
      <c r="H23" s="49">
        <v>981.75</v>
      </c>
      <c r="I23" s="15">
        <v>252.67</v>
      </c>
      <c r="J23" s="51">
        <f t="shared" si="7"/>
        <v>29257.419999999995</v>
      </c>
      <c r="K23" s="18">
        <f>26537.66*1.007</f>
        <v>26723.423619999998</v>
      </c>
      <c r="N23" s="19"/>
    </row>
    <row r="24" spans="1:14" ht="13.5" customHeight="1">
      <c r="A24" s="11" t="s">
        <v>30</v>
      </c>
      <c r="B24" s="12">
        <v>1285.56</v>
      </c>
      <c r="C24" s="50">
        <v>728.3</v>
      </c>
      <c r="D24" s="14">
        <v>77.72</v>
      </c>
      <c r="E24" s="6">
        <f t="shared" si="4"/>
        <v>2091.58</v>
      </c>
      <c r="F24" s="15">
        <f t="shared" si="5"/>
        <v>19283.399999999998</v>
      </c>
      <c r="G24" s="16">
        <f t="shared" si="6"/>
        <v>8739.599999999999</v>
      </c>
      <c r="H24" s="49">
        <v>981.75</v>
      </c>
      <c r="I24" s="15">
        <v>252.67</v>
      </c>
      <c r="J24" s="51">
        <f t="shared" si="7"/>
        <v>29257.419999999995</v>
      </c>
      <c r="K24" s="18">
        <f>26537.66*1.007</f>
        <v>26723.423619999998</v>
      </c>
      <c r="N24" s="19"/>
    </row>
    <row r="25" spans="1:14" ht="13.5" customHeight="1">
      <c r="A25" s="11" t="s">
        <v>31</v>
      </c>
      <c r="B25" s="12">
        <v>1285.56</v>
      </c>
      <c r="C25" s="50">
        <v>728.3</v>
      </c>
      <c r="D25" s="14">
        <v>77.72</v>
      </c>
      <c r="E25" s="6">
        <f t="shared" si="4"/>
        <v>2091.58</v>
      </c>
      <c r="F25" s="15">
        <f t="shared" si="5"/>
        <v>19283.399999999998</v>
      </c>
      <c r="G25" s="16">
        <f t="shared" si="6"/>
        <v>8739.599999999999</v>
      </c>
      <c r="H25" s="49">
        <v>981.75</v>
      </c>
      <c r="I25" s="15">
        <v>252.67</v>
      </c>
      <c r="J25" s="51">
        <f t="shared" si="7"/>
        <v>29257.419999999995</v>
      </c>
      <c r="K25" s="18">
        <f>26537.66*1.007</f>
        <v>26723.423619999998</v>
      </c>
      <c r="N25" s="19"/>
    </row>
    <row r="26" spans="1:14" ht="13.5" customHeight="1">
      <c r="A26" s="11" t="s">
        <v>32</v>
      </c>
      <c r="B26" s="12">
        <v>1285.56</v>
      </c>
      <c r="C26" s="50">
        <v>728.3</v>
      </c>
      <c r="D26" s="14">
        <v>77.72</v>
      </c>
      <c r="E26" s="6">
        <f t="shared" si="4"/>
        <v>2091.58</v>
      </c>
      <c r="F26" s="15">
        <f t="shared" si="5"/>
        <v>19283.399999999998</v>
      </c>
      <c r="G26" s="16">
        <f t="shared" si="6"/>
        <v>8739.599999999999</v>
      </c>
      <c r="H26" s="49">
        <v>981.75</v>
      </c>
      <c r="I26" s="15">
        <v>252.67</v>
      </c>
      <c r="J26" s="51">
        <f t="shared" si="7"/>
        <v>29257.419999999995</v>
      </c>
      <c r="K26" s="18">
        <f>26537.66*1.007</f>
        <v>26723.423619999998</v>
      </c>
      <c r="N26" s="19"/>
    </row>
    <row r="27" spans="1:14" ht="13.5" customHeight="1">
      <c r="A27" s="11" t="s">
        <v>33</v>
      </c>
      <c r="B27" s="12">
        <v>1285.56</v>
      </c>
      <c r="C27" s="50">
        <v>728.3</v>
      </c>
      <c r="D27" s="14">
        <v>77.72</v>
      </c>
      <c r="E27" s="6">
        <f t="shared" si="4"/>
        <v>2091.58</v>
      </c>
      <c r="F27" s="15">
        <f t="shared" si="5"/>
        <v>19283.399999999998</v>
      </c>
      <c r="G27" s="16">
        <f t="shared" si="6"/>
        <v>8739.599999999999</v>
      </c>
      <c r="H27" s="49">
        <v>981.75</v>
      </c>
      <c r="I27" s="15">
        <v>252.67</v>
      </c>
      <c r="J27" s="51">
        <f t="shared" si="7"/>
        <v>29257.419999999995</v>
      </c>
      <c r="K27" s="18">
        <f>26537.66*1.007</f>
        <v>26723.423619999998</v>
      </c>
      <c r="N27" s="19"/>
    </row>
    <row r="28" spans="1:14" ht="13.5" customHeight="1">
      <c r="A28" s="11" t="s">
        <v>34</v>
      </c>
      <c r="B28" s="12">
        <v>1285.56</v>
      </c>
      <c r="C28" s="50">
        <v>876.42</v>
      </c>
      <c r="D28" s="14">
        <v>77.72</v>
      </c>
      <c r="E28" s="6">
        <f t="shared" si="4"/>
        <v>2239.7</v>
      </c>
      <c r="F28" s="15">
        <f t="shared" si="5"/>
        <v>19283.399999999998</v>
      </c>
      <c r="G28" s="16">
        <f t="shared" si="6"/>
        <v>10517.039999999999</v>
      </c>
      <c r="H28" s="49">
        <v>981.75</v>
      </c>
      <c r="I28" s="15">
        <v>252.67</v>
      </c>
      <c r="J28" s="51">
        <f t="shared" si="7"/>
        <v>31034.859999999993</v>
      </c>
      <c r="K28" s="18">
        <f>28110.02*1.007</f>
        <v>28306.790139999997</v>
      </c>
      <c r="N28" s="19"/>
    </row>
    <row r="29" spans="1:14" ht="13.5" customHeight="1">
      <c r="A29" s="11"/>
      <c r="B29" s="15"/>
      <c r="C29" s="13"/>
      <c r="F29" s="15"/>
      <c r="I29" s="13"/>
      <c r="J29" s="55"/>
      <c r="K29" s="24"/>
      <c r="N29" s="25"/>
    </row>
    <row r="30" spans="1:14" ht="13.5" customHeight="1">
      <c r="A30" s="3" t="s">
        <v>0</v>
      </c>
      <c r="B30" s="4" t="s">
        <v>1</v>
      </c>
      <c r="C30" s="4" t="s">
        <v>2</v>
      </c>
      <c r="D30" s="5" t="s">
        <v>3</v>
      </c>
      <c r="E30" s="6" t="s">
        <v>4</v>
      </c>
      <c r="F30" s="4" t="s">
        <v>1</v>
      </c>
      <c r="G30" s="7" t="s">
        <v>2</v>
      </c>
      <c r="H30" s="5" t="s">
        <v>3</v>
      </c>
      <c r="I30" s="4" t="s">
        <v>5</v>
      </c>
      <c r="J30" s="5" t="s">
        <v>4</v>
      </c>
      <c r="K30" s="5" t="s">
        <v>6</v>
      </c>
      <c r="L30" s="9" t="s">
        <v>8</v>
      </c>
      <c r="M30" s="9" t="s">
        <v>8</v>
      </c>
      <c r="N30" s="8" t="s">
        <v>7</v>
      </c>
    </row>
    <row r="31" spans="1:14" ht="13.5" customHeight="1">
      <c r="A31" s="3" t="s">
        <v>35</v>
      </c>
      <c r="B31" s="10" t="s">
        <v>10</v>
      </c>
      <c r="C31" s="4" t="s">
        <v>10</v>
      </c>
      <c r="D31" s="5" t="s">
        <v>10</v>
      </c>
      <c r="E31" s="6" t="s">
        <v>10</v>
      </c>
      <c r="F31" s="10" t="s">
        <v>6</v>
      </c>
      <c r="G31" s="7" t="s">
        <v>6</v>
      </c>
      <c r="H31" s="4" t="s">
        <v>6</v>
      </c>
      <c r="I31" s="4" t="s">
        <v>6</v>
      </c>
      <c r="J31" s="5" t="s">
        <v>6</v>
      </c>
      <c r="K31" s="5">
        <v>2010</v>
      </c>
      <c r="L31" s="9">
        <v>2010</v>
      </c>
      <c r="M31" s="9">
        <v>2010</v>
      </c>
      <c r="N31" s="8" t="s">
        <v>11</v>
      </c>
    </row>
    <row r="32" spans="1:14" ht="13.5" customHeight="1">
      <c r="A32" s="11" t="s">
        <v>36</v>
      </c>
      <c r="B32" s="12">
        <v>1124.57</v>
      </c>
      <c r="C32" s="50">
        <v>731.83</v>
      </c>
      <c r="D32" s="14">
        <v>77.72</v>
      </c>
      <c r="E32" s="6">
        <f aca="true" t="shared" si="8" ref="E32:E55">B32+C32+D32</f>
        <v>1934.1200000000001</v>
      </c>
      <c r="F32" s="15">
        <f aca="true" t="shared" si="9" ref="F32:F55">B32*15</f>
        <v>16868.55</v>
      </c>
      <c r="G32" s="16">
        <f aca="true" t="shared" si="10" ref="G32:G55">C32*12</f>
        <v>8781.960000000001</v>
      </c>
      <c r="H32" s="49">
        <v>981.75</v>
      </c>
      <c r="I32" s="15">
        <v>505.34</v>
      </c>
      <c r="J32" s="51">
        <f aca="true" t="shared" si="11" ref="J32:J55">F32+G32+H32+I32</f>
        <v>27137.600000000002</v>
      </c>
      <c r="K32" s="18">
        <f>24553.6*1.007</f>
        <v>24725.475199999997</v>
      </c>
      <c r="L32" s="26">
        <v>25.5</v>
      </c>
      <c r="M32" s="58">
        <v>25.5</v>
      </c>
      <c r="N32" s="19">
        <v>0</v>
      </c>
    </row>
    <row r="33" spans="1:14" ht="13.5" customHeight="1">
      <c r="A33" s="11" t="s">
        <v>37</v>
      </c>
      <c r="B33" s="12">
        <v>1124.57</v>
      </c>
      <c r="C33" s="50">
        <v>617.84</v>
      </c>
      <c r="D33" s="14">
        <v>77.72</v>
      </c>
      <c r="E33" s="6">
        <f t="shared" si="8"/>
        <v>1820.1299999999999</v>
      </c>
      <c r="F33" s="15">
        <f t="shared" si="9"/>
        <v>16868.55</v>
      </c>
      <c r="G33" s="16">
        <f t="shared" si="10"/>
        <v>7414.08</v>
      </c>
      <c r="H33" s="49">
        <v>981.75</v>
      </c>
      <c r="I33" s="15">
        <v>505.34</v>
      </c>
      <c r="J33" s="51">
        <f t="shared" si="11"/>
        <v>25769.719999999998</v>
      </c>
      <c r="K33" s="18">
        <f>23343.4*1.007</f>
        <v>23506.803799999998</v>
      </c>
      <c r="N33" s="19"/>
    </row>
    <row r="34" spans="1:14" ht="13.5" customHeight="1">
      <c r="A34" s="11" t="s">
        <v>38</v>
      </c>
      <c r="B34" s="12">
        <v>1124.57</v>
      </c>
      <c r="C34" s="50">
        <v>567.9</v>
      </c>
      <c r="D34" s="14">
        <v>77.72</v>
      </c>
      <c r="E34" s="6">
        <f t="shared" si="8"/>
        <v>1770.1899999999998</v>
      </c>
      <c r="F34" s="15">
        <f t="shared" si="9"/>
        <v>16868.55</v>
      </c>
      <c r="G34" s="16">
        <f t="shared" si="10"/>
        <v>6814.799999999999</v>
      </c>
      <c r="H34" s="49">
        <v>981.75</v>
      </c>
      <c r="I34" s="15">
        <v>505.34</v>
      </c>
      <c r="J34" s="51">
        <f t="shared" si="11"/>
        <v>25170.44</v>
      </c>
      <c r="K34" s="18">
        <f>22813.36*1.007</f>
        <v>22973.053519999998</v>
      </c>
      <c r="N34" s="19"/>
    </row>
    <row r="35" spans="1:14" ht="13.5" customHeight="1">
      <c r="A35" s="11" t="s">
        <v>39</v>
      </c>
      <c r="B35" s="12">
        <v>1124.57</v>
      </c>
      <c r="C35" s="50">
        <v>567.9</v>
      </c>
      <c r="D35" s="14">
        <v>77.72</v>
      </c>
      <c r="E35" s="6">
        <f t="shared" si="8"/>
        <v>1770.1899999999998</v>
      </c>
      <c r="F35" s="15">
        <f t="shared" si="9"/>
        <v>16868.55</v>
      </c>
      <c r="G35" s="16">
        <f t="shared" si="10"/>
        <v>6814.799999999999</v>
      </c>
      <c r="H35" s="49">
        <v>981.75</v>
      </c>
      <c r="I35" s="15">
        <v>505.34</v>
      </c>
      <c r="J35" s="51">
        <f t="shared" si="11"/>
        <v>25170.44</v>
      </c>
      <c r="K35" s="18">
        <f>22813.36*1.007</f>
        <v>22973.053519999998</v>
      </c>
      <c r="N35" s="19"/>
    </row>
    <row r="36" spans="1:14" ht="13.5" customHeight="1">
      <c r="A36" s="11" t="s">
        <v>40</v>
      </c>
      <c r="B36" s="12">
        <v>1124.57</v>
      </c>
      <c r="C36" s="50">
        <v>567.9</v>
      </c>
      <c r="D36" s="14">
        <v>77.72</v>
      </c>
      <c r="E36" s="6">
        <f t="shared" si="8"/>
        <v>1770.1899999999998</v>
      </c>
      <c r="F36" s="15">
        <f t="shared" si="9"/>
        <v>16868.55</v>
      </c>
      <c r="G36" s="16">
        <f t="shared" si="10"/>
        <v>6814.799999999999</v>
      </c>
      <c r="H36" s="49">
        <v>981.75</v>
      </c>
      <c r="I36" s="15">
        <v>336.9</v>
      </c>
      <c r="J36" s="51">
        <f t="shared" si="11"/>
        <v>25002</v>
      </c>
      <c r="K36" s="18">
        <f>22665.73*1.007</f>
        <v>22824.390109999997</v>
      </c>
      <c r="N36" s="19"/>
    </row>
    <row r="37" spans="1:14" ht="13.5" customHeight="1">
      <c r="A37" s="11" t="s">
        <v>41</v>
      </c>
      <c r="B37" s="12">
        <v>1124.57</v>
      </c>
      <c r="C37" s="50">
        <v>567.9</v>
      </c>
      <c r="D37" s="14">
        <v>77.72</v>
      </c>
      <c r="E37" s="6">
        <f t="shared" si="8"/>
        <v>1770.1899999999998</v>
      </c>
      <c r="F37" s="15">
        <f t="shared" si="9"/>
        <v>16868.55</v>
      </c>
      <c r="G37" s="16">
        <f t="shared" si="10"/>
        <v>6814.799999999999</v>
      </c>
      <c r="H37" s="49">
        <v>981.75</v>
      </c>
      <c r="I37" s="15">
        <v>336.9</v>
      </c>
      <c r="J37" s="51">
        <f t="shared" si="11"/>
        <v>25002</v>
      </c>
      <c r="K37" s="18">
        <f>22665.73*1.007</f>
        <v>22824.390109999997</v>
      </c>
      <c r="N37" s="19"/>
    </row>
    <row r="38" spans="1:14" ht="13.5" customHeight="1">
      <c r="A38" s="11" t="s">
        <v>42</v>
      </c>
      <c r="B38" s="12">
        <v>1124.57</v>
      </c>
      <c r="C38" s="50">
        <v>453.93</v>
      </c>
      <c r="D38" s="14">
        <v>77.72</v>
      </c>
      <c r="E38" s="6">
        <f t="shared" si="8"/>
        <v>1656.22</v>
      </c>
      <c r="F38" s="15">
        <f t="shared" si="9"/>
        <v>16868.55</v>
      </c>
      <c r="G38" s="16">
        <f t="shared" si="10"/>
        <v>5447.16</v>
      </c>
      <c r="H38" s="49">
        <v>981.75</v>
      </c>
      <c r="I38" s="15">
        <v>336.9</v>
      </c>
      <c r="J38" s="51">
        <f t="shared" si="11"/>
        <v>23634.36</v>
      </c>
      <c r="K38" s="18">
        <f>21445.77*1.007</f>
        <v>21595.890389999997</v>
      </c>
      <c r="N38" s="19"/>
    </row>
    <row r="39" spans="1:14" ht="13.5" customHeight="1">
      <c r="A39" s="11" t="s">
        <v>43</v>
      </c>
      <c r="B39" s="12">
        <v>1124.57</v>
      </c>
      <c r="C39" s="50">
        <v>453.93</v>
      </c>
      <c r="D39" s="14">
        <v>77.72</v>
      </c>
      <c r="E39" s="6">
        <f t="shared" si="8"/>
        <v>1656.22</v>
      </c>
      <c r="F39" s="15">
        <f t="shared" si="9"/>
        <v>16868.55</v>
      </c>
      <c r="G39" s="16">
        <f t="shared" si="10"/>
        <v>5447.16</v>
      </c>
      <c r="H39" s="49">
        <v>981.75</v>
      </c>
      <c r="I39" s="15">
        <v>505.34</v>
      </c>
      <c r="J39" s="51">
        <f t="shared" si="11"/>
        <v>23802.8</v>
      </c>
      <c r="K39" s="18">
        <f>21603.4*1.007</f>
        <v>21754.623799999998</v>
      </c>
      <c r="N39" s="19"/>
    </row>
    <row r="40" spans="1:14" ht="13.5" customHeight="1">
      <c r="A40" s="11" t="s">
        <v>44</v>
      </c>
      <c r="B40" s="12">
        <v>1124.57</v>
      </c>
      <c r="C40" s="50">
        <v>453.93</v>
      </c>
      <c r="D40" s="14">
        <v>77.72</v>
      </c>
      <c r="E40" s="6">
        <f t="shared" si="8"/>
        <v>1656.22</v>
      </c>
      <c r="F40" s="15">
        <f t="shared" si="9"/>
        <v>16868.55</v>
      </c>
      <c r="G40" s="16">
        <f t="shared" si="10"/>
        <v>5447.16</v>
      </c>
      <c r="H40" s="49">
        <v>981.75</v>
      </c>
      <c r="I40" s="15">
        <v>505.34</v>
      </c>
      <c r="J40" s="51">
        <f t="shared" si="11"/>
        <v>23802.8</v>
      </c>
      <c r="K40" s="18">
        <f>21603.4*1.007</f>
        <v>21754.623799999998</v>
      </c>
      <c r="N40" s="19"/>
    </row>
    <row r="41" spans="1:14" ht="13.5" customHeight="1">
      <c r="A41" s="11" t="s">
        <v>45</v>
      </c>
      <c r="B41" s="12">
        <v>1124.57</v>
      </c>
      <c r="C41" s="50">
        <v>453.93</v>
      </c>
      <c r="D41" s="14">
        <v>77.72</v>
      </c>
      <c r="E41" s="6">
        <f t="shared" si="8"/>
        <v>1656.22</v>
      </c>
      <c r="F41" s="15">
        <f t="shared" si="9"/>
        <v>16868.55</v>
      </c>
      <c r="G41" s="16">
        <f t="shared" si="10"/>
        <v>5447.16</v>
      </c>
      <c r="H41" s="49">
        <v>981.75</v>
      </c>
      <c r="I41" s="15">
        <v>336.9</v>
      </c>
      <c r="J41" s="51">
        <f t="shared" si="11"/>
        <v>23634.36</v>
      </c>
      <c r="K41" s="18">
        <f>21455.77*1.007</f>
        <v>21605.960389999997</v>
      </c>
      <c r="N41" s="19"/>
    </row>
    <row r="42" spans="1:14" ht="13.5" customHeight="1">
      <c r="A42" s="11" t="s">
        <v>46</v>
      </c>
      <c r="B42" s="12">
        <v>1124.57</v>
      </c>
      <c r="C42" s="50">
        <v>453.93</v>
      </c>
      <c r="D42" s="14">
        <v>77.72</v>
      </c>
      <c r="E42" s="6">
        <f t="shared" si="8"/>
        <v>1656.22</v>
      </c>
      <c r="F42" s="15">
        <f t="shared" si="9"/>
        <v>16868.55</v>
      </c>
      <c r="G42" s="16">
        <f t="shared" si="10"/>
        <v>5447.16</v>
      </c>
      <c r="H42" s="49">
        <v>981.75</v>
      </c>
      <c r="I42" s="15">
        <v>336.9</v>
      </c>
      <c r="J42" s="51">
        <f t="shared" si="11"/>
        <v>23634.36</v>
      </c>
      <c r="K42" s="18">
        <f>21455.77*1.007</f>
        <v>21605.960389999997</v>
      </c>
      <c r="N42" s="19"/>
    </row>
    <row r="43" spans="1:14" ht="13.5" customHeight="1">
      <c r="A43" s="11" t="s">
        <v>47</v>
      </c>
      <c r="B43" s="12">
        <v>1124.57</v>
      </c>
      <c r="C43" s="50">
        <v>453.93</v>
      </c>
      <c r="D43" s="14">
        <v>77.72</v>
      </c>
      <c r="E43" s="6">
        <f t="shared" si="8"/>
        <v>1656.22</v>
      </c>
      <c r="F43" s="15">
        <f t="shared" si="9"/>
        <v>16868.55</v>
      </c>
      <c r="G43" s="16">
        <f t="shared" si="10"/>
        <v>5447.16</v>
      </c>
      <c r="H43" s="49">
        <v>981.75</v>
      </c>
      <c r="I43" s="15">
        <v>252.67</v>
      </c>
      <c r="J43" s="51">
        <f t="shared" si="11"/>
        <v>23550.129999999997</v>
      </c>
      <c r="K43" s="18">
        <f>21381.95*1.007</f>
        <v>21531.623649999998</v>
      </c>
      <c r="N43" s="19"/>
    </row>
    <row r="44" spans="1:14" ht="13.5" customHeight="1">
      <c r="A44" s="11" t="s">
        <v>48</v>
      </c>
      <c r="B44" s="12">
        <v>1124.57</v>
      </c>
      <c r="C44" s="50">
        <v>453.93</v>
      </c>
      <c r="D44" s="14">
        <v>77.72</v>
      </c>
      <c r="E44" s="6">
        <f t="shared" si="8"/>
        <v>1656.22</v>
      </c>
      <c r="F44" s="15">
        <f t="shared" si="9"/>
        <v>16868.55</v>
      </c>
      <c r="G44" s="16">
        <f t="shared" si="10"/>
        <v>5447.16</v>
      </c>
      <c r="H44" s="49">
        <v>981.75</v>
      </c>
      <c r="I44" s="15">
        <v>252.67</v>
      </c>
      <c r="J44" s="51">
        <f t="shared" si="11"/>
        <v>23550.129999999997</v>
      </c>
      <c r="K44" s="18">
        <f>21381.95*1.007</f>
        <v>21531.623649999998</v>
      </c>
      <c r="N44" s="19"/>
    </row>
    <row r="45" spans="1:14" ht="13.5" customHeight="1">
      <c r="A45" s="11" t="s">
        <v>49</v>
      </c>
      <c r="B45" s="12">
        <v>1124.57</v>
      </c>
      <c r="C45" s="50">
        <v>453.93</v>
      </c>
      <c r="D45" s="14">
        <v>77.72</v>
      </c>
      <c r="E45" s="6">
        <f t="shared" si="8"/>
        <v>1656.22</v>
      </c>
      <c r="F45" s="15">
        <f t="shared" si="9"/>
        <v>16868.55</v>
      </c>
      <c r="G45" s="16">
        <f t="shared" si="10"/>
        <v>5447.16</v>
      </c>
      <c r="H45" s="49">
        <v>981.75</v>
      </c>
      <c r="I45" s="15">
        <v>252.67</v>
      </c>
      <c r="J45" s="51">
        <f t="shared" si="11"/>
        <v>23550.129999999997</v>
      </c>
      <c r="K45" s="18">
        <f>21381.95*1.007</f>
        <v>21531.623649999998</v>
      </c>
      <c r="N45" s="19"/>
    </row>
    <row r="46" spans="1:14" ht="13.5" customHeight="1">
      <c r="A46" s="11" t="s">
        <v>50</v>
      </c>
      <c r="B46" s="12">
        <v>1124.57</v>
      </c>
      <c r="C46" s="50">
        <v>453.93</v>
      </c>
      <c r="D46" s="14">
        <v>77.72</v>
      </c>
      <c r="E46" s="6">
        <f t="shared" si="8"/>
        <v>1656.22</v>
      </c>
      <c r="F46" s="15">
        <f t="shared" si="9"/>
        <v>16868.55</v>
      </c>
      <c r="G46" s="16">
        <f t="shared" si="10"/>
        <v>5447.16</v>
      </c>
      <c r="H46" s="49">
        <v>981.75</v>
      </c>
      <c r="I46" s="15">
        <v>336.9</v>
      </c>
      <c r="J46" s="51">
        <f t="shared" si="11"/>
        <v>23634.36</v>
      </c>
      <c r="K46" s="18">
        <f>21455.77*1.007</f>
        <v>21605.960389999997</v>
      </c>
      <c r="N46" s="19"/>
    </row>
    <row r="47" spans="1:14" ht="13.5" customHeight="1">
      <c r="A47" s="11" t="s">
        <v>51</v>
      </c>
      <c r="B47" s="12">
        <v>1124.57</v>
      </c>
      <c r="C47" s="50">
        <v>453.93</v>
      </c>
      <c r="D47" s="14">
        <v>77.72</v>
      </c>
      <c r="E47" s="6">
        <f t="shared" si="8"/>
        <v>1656.22</v>
      </c>
      <c r="F47" s="15">
        <f t="shared" si="9"/>
        <v>16868.55</v>
      </c>
      <c r="G47" s="16">
        <f t="shared" si="10"/>
        <v>5447.16</v>
      </c>
      <c r="H47" s="49">
        <v>981.75</v>
      </c>
      <c r="I47" s="15">
        <v>252.67</v>
      </c>
      <c r="J47" s="51">
        <f t="shared" si="11"/>
        <v>23550.129999999997</v>
      </c>
      <c r="K47" s="18">
        <f>21381.95*1.007</f>
        <v>21531.623649999998</v>
      </c>
      <c r="N47" s="19"/>
    </row>
    <row r="48" spans="1:14" ht="13.5" customHeight="1">
      <c r="A48" s="11" t="s">
        <v>52</v>
      </c>
      <c r="B48" s="12">
        <v>1124.57</v>
      </c>
      <c r="C48" s="50">
        <v>453.93</v>
      </c>
      <c r="D48" s="14">
        <v>77.72</v>
      </c>
      <c r="E48" s="6">
        <f t="shared" si="8"/>
        <v>1656.22</v>
      </c>
      <c r="F48" s="15">
        <f t="shared" si="9"/>
        <v>16868.55</v>
      </c>
      <c r="G48" s="16">
        <f t="shared" si="10"/>
        <v>5447.16</v>
      </c>
      <c r="H48" s="49">
        <v>981.75</v>
      </c>
      <c r="I48" s="15">
        <v>336.9</v>
      </c>
      <c r="J48" s="51">
        <f t="shared" si="11"/>
        <v>23634.36</v>
      </c>
      <c r="K48" s="18">
        <f>21455.77*1.007</f>
        <v>21605.960389999997</v>
      </c>
      <c r="N48" s="19"/>
    </row>
    <row r="49" spans="1:14" ht="13.5" customHeight="1">
      <c r="A49" s="11" t="s">
        <v>53</v>
      </c>
      <c r="B49" s="12">
        <v>1124.57</v>
      </c>
      <c r="C49" s="50">
        <v>453.93</v>
      </c>
      <c r="D49" s="14">
        <v>77.72</v>
      </c>
      <c r="E49" s="6">
        <f t="shared" si="8"/>
        <v>1656.22</v>
      </c>
      <c r="F49" s="15">
        <f t="shared" si="9"/>
        <v>16868.55</v>
      </c>
      <c r="G49" s="16">
        <f t="shared" si="10"/>
        <v>5447.16</v>
      </c>
      <c r="H49" s="49">
        <v>981.75</v>
      </c>
      <c r="I49" s="15">
        <v>505.37</v>
      </c>
      <c r="J49" s="51">
        <f t="shared" si="11"/>
        <v>23802.829999999998</v>
      </c>
      <c r="K49" s="18">
        <f>21603.4*1.007</f>
        <v>21754.623799999998</v>
      </c>
      <c r="N49" s="19"/>
    </row>
    <row r="50" spans="1:14" ht="13.5" customHeight="1">
      <c r="A50" s="11" t="s">
        <v>54</v>
      </c>
      <c r="B50" s="12">
        <v>1124.57</v>
      </c>
      <c r="C50" s="50">
        <v>453.93</v>
      </c>
      <c r="D50" s="14">
        <v>77.72</v>
      </c>
      <c r="E50" s="6">
        <f t="shared" si="8"/>
        <v>1656.22</v>
      </c>
      <c r="F50" s="15">
        <f t="shared" si="9"/>
        <v>16868.55</v>
      </c>
      <c r="G50" s="16">
        <f t="shared" si="10"/>
        <v>5447.16</v>
      </c>
      <c r="H50" s="49">
        <v>981.75</v>
      </c>
      <c r="I50" s="15">
        <v>336.9</v>
      </c>
      <c r="J50" s="51">
        <f t="shared" si="11"/>
        <v>23634.36</v>
      </c>
      <c r="K50" s="18">
        <f>21455.77*1.007</f>
        <v>21605.960389999997</v>
      </c>
      <c r="N50" s="19"/>
    </row>
    <row r="51" spans="1:14" ht="13.5" customHeight="1">
      <c r="A51" s="11" t="s">
        <v>55</v>
      </c>
      <c r="B51" s="12">
        <v>1124.57</v>
      </c>
      <c r="C51" s="50">
        <v>453.93</v>
      </c>
      <c r="D51" s="14">
        <v>77.72</v>
      </c>
      <c r="E51" s="6">
        <f t="shared" si="8"/>
        <v>1656.22</v>
      </c>
      <c r="F51" s="15">
        <f t="shared" si="9"/>
        <v>16868.55</v>
      </c>
      <c r="G51" s="16">
        <f t="shared" si="10"/>
        <v>5447.16</v>
      </c>
      <c r="H51" s="49">
        <v>981.75</v>
      </c>
      <c r="I51" s="15">
        <v>252.67</v>
      </c>
      <c r="J51" s="51">
        <f t="shared" si="11"/>
        <v>23550.129999999997</v>
      </c>
      <c r="K51" s="18">
        <f>21381.95*1.007</f>
        <v>21531.623649999998</v>
      </c>
      <c r="N51" s="19"/>
    </row>
    <row r="52" spans="1:14" ht="13.5" customHeight="1">
      <c r="A52" s="11" t="s">
        <v>56</v>
      </c>
      <c r="B52" s="12">
        <v>1124.57</v>
      </c>
      <c r="C52" s="50">
        <v>453.93</v>
      </c>
      <c r="D52" s="14">
        <v>77.72</v>
      </c>
      <c r="E52" s="6">
        <f t="shared" si="8"/>
        <v>1656.22</v>
      </c>
      <c r="F52" s="15">
        <f t="shared" si="9"/>
        <v>16868.55</v>
      </c>
      <c r="G52" s="16">
        <f t="shared" si="10"/>
        <v>5447.16</v>
      </c>
      <c r="H52" s="49">
        <v>981.75</v>
      </c>
      <c r="I52" s="15">
        <v>252.67</v>
      </c>
      <c r="J52" s="51">
        <f t="shared" si="11"/>
        <v>23550.129999999997</v>
      </c>
      <c r="K52" s="18">
        <f>21381.95*1.007</f>
        <v>21531.623649999998</v>
      </c>
      <c r="N52" s="19"/>
    </row>
    <row r="53" spans="1:14" ht="13.5" customHeight="1">
      <c r="A53" s="11" t="s">
        <v>57</v>
      </c>
      <c r="B53" s="12">
        <v>1124.57</v>
      </c>
      <c r="C53" s="50">
        <v>567.9</v>
      </c>
      <c r="D53" s="14">
        <v>77.72</v>
      </c>
      <c r="E53" s="6">
        <f t="shared" si="8"/>
        <v>1770.1899999999998</v>
      </c>
      <c r="F53" s="15">
        <f t="shared" si="9"/>
        <v>16868.55</v>
      </c>
      <c r="G53" s="16">
        <f t="shared" si="10"/>
        <v>6814.799999999999</v>
      </c>
      <c r="H53" s="49">
        <v>981.75</v>
      </c>
      <c r="I53" s="15">
        <v>336.9</v>
      </c>
      <c r="J53" s="51">
        <f t="shared" si="11"/>
        <v>25002</v>
      </c>
      <c r="K53" s="18">
        <f>22665.73*1.007</f>
        <v>22824.390109999997</v>
      </c>
      <c r="N53" s="19"/>
    </row>
    <row r="54" spans="1:14" ht="13.5" customHeight="1">
      <c r="A54" s="11" t="s">
        <v>58</v>
      </c>
      <c r="B54" s="12">
        <v>1124.57</v>
      </c>
      <c r="C54" s="50">
        <v>567.9</v>
      </c>
      <c r="D54" s="14">
        <v>77.72</v>
      </c>
      <c r="E54" s="6">
        <f t="shared" si="8"/>
        <v>1770.1899999999998</v>
      </c>
      <c r="F54" s="15">
        <f t="shared" si="9"/>
        <v>16868.55</v>
      </c>
      <c r="G54" s="16">
        <f t="shared" si="10"/>
        <v>6814.799999999999</v>
      </c>
      <c r="H54" s="49">
        <v>981.75</v>
      </c>
      <c r="I54" s="15">
        <v>252.67</v>
      </c>
      <c r="J54" s="51">
        <f t="shared" si="11"/>
        <v>24917.769999999997</v>
      </c>
      <c r="K54" s="18">
        <f>22591.91*1.007</f>
        <v>22750.053369999998</v>
      </c>
      <c r="N54" s="19"/>
    </row>
    <row r="55" spans="1:14" ht="13.5" customHeight="1">
      <c r="A55" s="11" t="s">
        <v>59</v>
      </c>
      <c r="B55" s="12">
        <v>1124.57</v>
      </c>
      <c r="C55" s="50">
        <v>453.93</v>
      </c>
      <c r="D55" s="14">
        <v>77.72</v>
      </c>
      <c r="E55" s="6">
        <f t="shared" si="8"/>
        <v>1656.22</v>
      </c>
      <c r="F55" s="15">
        <f t="shared" si="9"/>
        <v>16868.55</v>
      </c>
      <c r="G55" s="16">
        <f t="shared" si="10"/>
        <v>5447.16</v>
      </c>
      <c r="H55" s="49">
        <v>981.75</v>
      </c>
      <c r="I55" s="15">
        <v>252.67</v>
      </c>
      <c r="J55" s="51">
        <f t="shared" si="11"/>
        <v>23550.129999999997</v>
      </c>
      <c r="K55" s="18">
        <f>21381.95*1.007</f>
        <v>21531.623649999998</v>
      </c>
      <c r="N55" s="19"/>
    </row>
    <row r="56" spans="1:14" ht="13.5" customHeight="1">
      <c r="A56" s="11"/>
      <c r="B56" s="27"/>
      <c r="C56" s="13"/>
      <c r="F56" s="15"/>
      <c r="I56" s="13"/>
      <c r="J56" s="55"/>
      <c r="K56" s="24"/>
      <c r="N56" s="25"/>
    </row>
    <row r="57" spans="1:14" ht="13.5" customHeight="1">
      <c r="A57" s="3" t="s">
        <v>0</v>
      </c>
      <c r="B57" s="4" t="s">
        <v>1</v>
      </c>
      <c r="C57" s="4" t="s">
        <v>2</v>
      </c>
      <c r="D57" s="5" t="s">
        <v>3</v>
      </c>
      <c r="E57" s="6" t="s">
        <v>4</v>
      </c>
      <c r="F57" s="4" t="s">
        <v>1</v>
      </c>
      <c r="G57" s="7" t="s">
        <v>2</v>
      </c>
      <c r="H57" s="5" t="s">
        <v>3</v>
      </c>
      <c r="I57" s="4" t="s">
        <v>5</v>
      </c>
      <c r="J57" s="5" t="s">
        <v>4</v>
      </c>
      <c r="K57" s="5" t="s">
        <v>6</v>
      </c>
      <c r="L57" s="9" t="s">
        <v>60</v>
      </c>
      <c r="M57" s="9" t="s">
        <v>8</v>
      </c>
      <c r="N57" s="8" t="s">
        <v>7</v>
      </c>
    </row>
    <row r="58" spans="1:14" ht="13.5" customHeight="1">
      <c r="A58" s="3" t="s">
        <v>61</v>
      </c>
      <c r="B58" s="10" t="s">
        <v>10</v>
      </c>
      <c r="C58" s="4" t="s">
        <v>10</v>
      </c>
      <c r="D58" s="5" t="s">
        <v>10</v>
      </c>
      <c r="E58" s="6" t="s">
        <v>10</v>
      </c>
      <c r="F58" s="10" t="s">
        <v>6</v>
      </c>
      <c r="G58" s="7" t="s">
        <v>6</v>
      </c>
      <c r="H58" s="4" t="s">
        <v>6</v>
      </c>
      <c r="I58" s="4" t="s">
        <v>6</v>
      </c>
      <c r="J58" s="5" t="s">
        <v>6</v>
      </c>
      <c r="K58" s="5">
        <v>2010</v>
      </c>
      <c r="L58" s="9">
        <v>2010</v>
      </c>
      <c r="M58" s="9">
        <v>2010</v>
      </c>
      <c r="N58" s="8" t="s">
        <v>11</v>
      </c>
    </row>
    <row r="59" spans="1:14" ht="13.5" customHeight="1">
      <c r="A59" s="11" t="s">
        <v>62</v>
      </c>
      <c r="B59" s="12">
        <v>983.76</v>
      </c>
      <c r="C59" s="50">
        <v>309.37</v>
      </c>
      <c r="D59" s="14">
        <v>77.72</v>
      </c>
      <c r="E59" s="6">
        <f aca="true" t="shared" si="12" ref="E59:E75">B59+C59+D59</f>
        <v>1370.8500000000001</v>
      </c>
      <c r="F59" s="15">
        <f aca="true" t="shared" si="13" ref="F59:F75">B59*15</f>
        <v>14756.4</v>
      </c>
      <c r="G59" s="16">
        <f aca="true" t="shared" si="14" ref="G59:G75">C59*12</f>
        <v>3712.44</v>
      </c>
      <c r="H59" s="49">
        <v>981.75</v>
      </c>
      <c r="I59" s="15">
        <v>505.34</v>
      </c>
      <c r="J59" s="51">
        <f aca="true" t="shared" si="15" ref="J59:J75">F59+G59+H59+I59</f>
        <v>19955.93</v>
      </c>
      <c r="K59" s="18">
        <f>18107.11*1.007</f>
        <v>18233.85977</v>
      </c>
      <c r="L59" s="26">
        <v>25.5</v>
      </c>
      <c r="M59" s="60">
        <v>25.5</v>
      </c>
      <c r="N59" s="19">
        <v>0</v>
      </c>
    </row>
    <row r="60" spans="1:14" ht="13.5" customHeight="1">
      <c r="A60" s="11" t="s">
        <v>63</v>
      </c>
      <c r="B60" s="12">
        <v>983.76</v>
      </c>
      <c r="C60" s="50">
        <v>309.37</v>
      </c>
      <c r="D60" s="14">
        <v>77.72</v>
      </c>
      <c r="E60" s="6">
        <f t="shared" si="12"/>
        <v>1370.8500000000001</v>
      </c>
      <c r="F60" s="15">
        <f t="shared" si="13"/>
        <v>14756.4</v>
      </c>
      <c r="G60" s="16">
        <f t="shared" si="14"/>
        <v>3712.44</v>
      </c>
      <c r="H60" s="49">
        <v>981.75</v>
      </c>
      <c r="I60" s="15">
        <v>505.34</v>
      </c>
      <c r="J60" s="51">
        <f t="shared" si="15"/>
        <v>19955.93</v>
      </c>
      <c r="K60" s="18">
        <f>18107.11*1.007</f>
        <v>18233.85977</v>
      </c>
      <c r="L60" s="9" t="s">
        <v>64</v>
      </c>
      <c r="M60" s="9" t="s">
        <v>8</v>
      </c>
      <c r="N60" s="8" t="s">
        <v>7</v>
      </c>
    </row>
    <row r="61" spans="1:14" ht="13.5" customHeight="1">
      <c r="A61" s="11" t="s">
        <v>65</v>
      </c>
      <c r="B61" s="12">
        <v>983.76</v>
      </c>
      <c r="C61" s="50">
        <v>309.37</v>
      </c>
      <c r="D61" s="14">
        <v>77.72</v>
      </c>
      <c r="E61" s="6">
        <f t="shared" si="12"/>
        <v>1370.8500000000001</v>
      </c>
      <c r="F61" s="15">
        <f t="shared" si="13"/>
        <v>14756.4</v>
      </c>
      <c r="G61" s="16">
        <f t="shared" si="14"/>
        <v>3712.44</v>
      </c>
      <c r="H61" s="49">
        <v>981.75</v>
      </c>
      <c r="I61" s="15">
        <v>505.34</v>
      </c>
      <c r="J61" s="51">
        <f t="shared" si="15"/>
        <v>19955.93</v>
      </c>
      <c r="K61" s="18">
        <f>18107.11*1.007</f>
        <v>18233.85977</v>
      </c>
      <c r="L61" s="9">
        <v>2010</v>
      </c>
      <c r="M61" s="9">
        <v>2010</v>
      </c>
      <c r="N61" s="8" t="s">
        <v>11</v>
      </c>
    </row>
    <row r="62" spans="1:14" ht="13.5" customHeight="1">
      <c r="A62" s="11" t="s">
        <v>66</v>
      </c>
      <c r="B62" s="12">
        <v>983.76</v>
      </c>
      <c r="C62" s="50">
        <v>309.37</v>
      </c>
      <c r="D62" s="14">
        <v>77.72</v>
      </c>
      <c r="E62" s="6">
        <f t="shared" si="12"/>
        <v>1370.8500000000001</v>
      </c>
      <c r="F62" s="15">
        <f t="shared" si="13"/>
        <v>14756.4</v>
      </c>
      <c r="G62" s="16">
        <f t="shared" si="14"/>
        <v>3712.44</v>
      </c>
      <c r="H62" s="49">
        <v>981.75</v>
      </c>
      <c r="I62" s="15">
        <v>336.9</v>
      </c>
      <c r="J62" s="51">
        <f t="shared" si="15"/>
        <v>19787.49</v>
      </c>
      <c r="K62" s="18">
        <f>17959.48*1.007</f>
        <v>18085.196359999998</v>
      </c>
      <c r="L62" s="21">
        <v>17.04</v>
      </c>
      <c r="M62" s="60">
        <v>17.04</v>
      </c>
      <c r="N62" s="19">
        <v>0</v>
      </c>
    </row>
    <row r="63" spans="1:14" ht="13.5" customHeight="1">
      <c r="A63" s="11" t="s">
        <v>67</v>
      </c>
      <c r="B63" s="12">
        <v>983.76</v>
      </c>
      <c r="C63" s="50">
        <v>309.37</v>
      </c>
      <c r="D63" s="14">
        <v>77.72</v>
      </c>
      <c r="E63" s="6">
        <f t="shared" si="12"/>
        <v>1370.8500000000001</v>
      </c>
      <c r="F63" s="15">
        <f t="shared" si="13"/>
        <v>14756.4</v>
      </c>
      <c r="G63" s="16">
        <f t="shared" si="14"/>
        <v>3712.44</v>
      </c>
      <c r="H63" s="49">
        <v>981.75</v>
      </c>
      <c r="I63" s="15">
        <v>336.9</v>
      </c>
      <c r="J63" s="51">
        <f t="shared" si="15"/>
        <v>19787.49</v>
      </c>
      <c r="K63" s="18">
        <f>17959.48*1.007</f>
        <v>18085.196359999998</v>
      </c>
      <c r="N63" s="19"/>
    </row>
    <row r="64" spans="1:14" ht="13.5" customHeight="1">
      <c r="A64" s="11" t="s">
        <v>68</v>
      </c>
      <c r="B64" s="12">
        <v>983.76</v>
      </c>
      <c r="C64" s="50">
        <v>309.37</v>
      </c>
      <c r="D64" s="14">
        <v>77.72</v>
      </c>
      <c r="E64" s="6">
        <f t="shared" si="12"/>
        <v>1370.8500000000001</v>
      </c>
      <c r="F64" s="15">
        <f t="shared" si="13"/>
        <v>14756.4</v>
      </c>
      <c r="G64" s="16">
        <f t="shared" si="14"/>
        <v>3712.44</v>
      </c>
      <c r="H64" s="49">
        <v>981.75</v>
      </c>
      <c r="I64" s="15">
        <v>336.9</v>
      </c>
      <c r="J64" s="51">
        <f t="shared" si="15"/>
        <v>19787.49</v>
      </c>
      <c r="K64" s="18">
        <f>17959.48*1.007</f>
        <v>18085.196359999998</v>
      </c>
      <c r="N64" s="19"/>
    </row>
    <row r="65" spans="1:14" ht="13.5" customHeight="1">
      <c r="A65" s="11" t="s">
        <v>69</v>
      </c>
      <c r="B65" s="12">
        <v>983.76</v>
      </c>
      <c r="C65" s="50">
        <v>309.37</v>
      </c>
      <c r="D65" s="14">
        <v>77.72</v>
      </c>
      <c r="E65" s="6">
        <f t="shared" si="12"/>
        <v>1370.8500000000001</v>
      </c>
      <c r="F65" s="15">
        <f t="shared" si="13"/>
        <v>14756.4</v>
      </c>
      <c r="G65" s="16">
        <f t="shared" si="14"/>
        <v>3712.44</v>
      </c>
      <c r="H65" s="49">
        <v>981.75</v>
      </c>
      <c r="I65" s="15">
        <v>505.34</v>
      </c>
      <c r="J65" s="51">
        <f t="shared" si="15"/>
        <v>19955.93</v>
      </c>
      <c r="K65" s="18">
        <f>18107.11*1.007</f>
        <v>18233.85977</v>
      </c>
      <c r="N65" s="19"/>
    </row>
    <row r="66" spans="1:14" ht="13.5" customHeight="1">
      <c r="A66" s="11" t="s">
        <v>70</v>
      </c>
      <c r="B66" s="12">
        <v>983.76</v>
      </c>
      <c r="C66" s="50">
        <v>309.37</v>
      </c>
      <c r="D66" s="14">
        <v>77.72</v>
      </c>
      <c r="E66" s="6">
        <f t="shared" si="12"/>
        <v>1370.8500000000001</v>
      </c>
      <c r="F66" s="15">
        <f t="shared" si="13"/>
        <v>14756.4</v>
      </c>
      <c r="G66" s="16">
        <f t="shared" si="14"/>
        <v>3712.44</v>
      </c>
      <c r="H66" s="49">
        <v>981.75</v>
      </c>
      <c r="I66" s="15">
        <v>336.9</v>
      </c>
      <c r="J66" s="51">
        <f t="shared" si="15"/>
        <v>19787.49</v>
      </c>
      <c r="K66" s="18">
        <f>17959.48*1.007</f>
        <v>18085.196359999998</v>
      </c>
      <c r="N66" s="19"/>
    </row>
    <row r="67" spans="1:14" ht="13.5" customHeight="1">
      <c r="A67" s="11" t="s">
        <v>71</v>
      </c>
      <c r="B67" s="12">
        <v>983.76</v>
      </c>
      <c r="C67" s="50">
        <v>309.37</v>
      </c>
      <c r="D67" s="14">
        <v>77.72</v>
      </c>
      <c r="E67" s="6">
        <f t="shared" si="12"/>
        <v>1370.8500000000001</v>
      </c>
      <c r="F67" s="15">
        <f t="shared" si="13"/>
        <v>14756.4</v>
      </c>
      <c r="G67" s="16">
        <f t="shared" si="14"/>
        <v>3712.44</v>
      </c>
      <c r="H67" s="49">
        <v>981.75</v>
      </c>
      <c r="I67" s="15">
        <v>505.34</v>
      </c>
      <c r="J67" s="51">
        <f t="shared" si="15"/>
        <v>19955.93</v>
      </c>
      <c r="K67" s="18">
        <f>18107.11*1.007</f>
        <v>18233.85977</v>
      </c>
      <c r="N67" s="19"/>
    </row>
    <row r="68" spans="1:14" ht="13.5" customHeight="1">
      <c r="A68" s="11" t="s">
        <v>72</v>
      </c>
      <c r="B68" s="12">
        <v>983.76</v>
      </c>
      <c r="C68" s="50">
        <v>309.37</v>
      </c>
      <c r="D68" s="14">
        <v>77.72</v>
      </c>
      <c r="E68" s="6">
        <f t="shared" si="12"/>
        <v>1370.8500000000001</v>
      </c>
      <c r="F68" s="15">
        <f t="shared" si="13"/>
        <v>14756.4</v>
      </c>
      <c r="G68" s="16">
        <f t="shared" si="14"/>
        <v>3712.44</v>
      </c>
      <c r="H68" s="49">
        <v>981.75</v>
      </c>
      <c r="I68" s="15">
        <v>336.9</v>
      </c>
      <c r="J68" s="51">
        <f t="shared" si="15"/>
        <v>19787.49</v>
      </c>
      <c r="K68" s="18">
        <f>17959.48*1.007</f>
        <v>18085.196359999998</v>
      </c>
      <c r="N68" s="19"/>
    </row>
    <row r="69" spans="1:14" ht="13.5" customHeight="1">
      <c r="A69" s="11" t="s">
        <v>73</v>
      </c>
      <c r="B69" s="12">
        <v>983.76</v>
      </c>
      <c r="C69" s="50">
        <v>309.37</v>
      </c>
      <c r="D69" s="14">
        <v>77.72</v>
      </c>
      <c r="E69" s="6">
        <f t="shared" si="12"/>
        <v>1370.8500000000001</v>
      </c>
      <c r="F69" s="15">
        <f t="shared" si="13"/>
        <v>14756.4</v>
      </c>
      <c r="G69" s="16">
        <f t="shared" si="14"/>
        <v>3712.44</v>
      </c>
      <c r="H69" s="49">
        <v>981.75</v>
      </c>
      <c r="I69" s="15">
        <v>336.9</v>
      </c>
      <c r="J69" s="51">
        <f t="shared" si="15"/>
        <v>19787.49</v>
      </c>
      <c r="K69" s="18">
        <f>17959.48*1.007</f>
        <v>18085.196359999998</v>
      </c>
      <c r="N69" s="19"/>
    </row>
    <row r="70" spans="1:14" ht="13.5" customHeight="1">
      <c r="A70" s="11" t="s">
        <v>74</v>
      </c>
      <c r="B70" s="12">
        <v>983.76</v>
      </c>
      <c r="C70" s="50">
        <v>309.37</v>
      </c>
      <c r="D70" s="14">
        <v>77.72</v>
      </c>
      <c r="E70" s="6">
        <f t="shared" si="12"/>
        <v>1370.8500000000001</v>
      </c>
      <c r="F70" s="15">
        <f t="shared" si="13"/>
        <v>14756.4</v>
      </c>
      <c r="G70" s="16">
        <f t="shared" si="14"/>
        <v>3712.44</v>
      </c>
      <c r="H70" s="49">
        <v>981.75</v>
      </c>
      <c r="I70" s="15">
        <v>505.34</v>
      </c>
      <c r="J70" s="51">
        <f t="shared" si="15"/>
        <v>19955.93</v>
      </c>
      <c r="K70" s="18">
        <f>18107.11*1.007</f>
        <v>18233.85977</v>
      </c>
      <c r="N70" s="19"/>
    </row>
    <row r="71" spans="1:14" ht="13.5" customHeight="1">
      <c r="A71" s="11" t="s">
        <v>75</v>
      </c>
      <c r="B71" s="12">
        <v>983.76</v>
      </c>
      <c r="C71" s="50">
        <v>309.37</v>
      </c>
      <c r="D71" s="14">
        <v>77.72</v>
      </c>
      <c r="E71" s="6">
        <f t="shared" si="12"/>
        <v>1370.8500000000001</v>
      </c>
      <c r="F71" s="15">
        <f t="shared" si="13"/>
        <v>14756.4</v>
      </c>
      <c r="G71" s="16">
        <f t="shared" si="14"/>
        <v>3712.44</v>
      </c>
      <c r="H71" s="49">
        <v>981.75</v>
      </c>
      <c r="I71" s="15">
        <v>505.34</v>
      </c>
      <c r="J71" s="51">
        <f t="shared" si="15"/>
        <v>19955.93</v>
      </c>
      <c r="K71" s="18">
        <f>18107.11*1.007</f>
        <v>18233.85977</v>
      </c>
      <c r="N71" s="19"/>
    </row>
    <row r="72" spans="1:14" ht="13.5" customHeight="1">
      <c r="A72" s="11" t="s">
        <v>76</v>
      </c>
      <c r="B72" s="12">
        <v>983.76</v>
      </c>
      <c r="C72" s="50">
        <v>309.37</v>
      </c>
      <c r="D72" s="14">
        <v>77.72</v>
      </c>
      <c r="E72" s="6">
        <f t="shared" si="12"/>
        <v>1370.8500000000001</v>
      </c>
      <c r="F72" s="15">
        <f t="shared" si="13"/>
        <v>14756.4</v>
      </c>
      <c r="G72" s="16">
        <f t="shared" si="14"/>
        <v>3712.44</v>
      </c>
      <c r="H72" s="49">
        <v>981.75</v>
      </c>
      <c r="I72" s="15">
        <v>336.9</v>
      </c>
      <c r="J72" s="51">
        <f t="shared" si="15"/>
        <v>19787.49</v>
      </c>
      <c r="K72" s="18">
        <f>17959.48*1.007</f>
        <v>18085.196359999998</v>
      </c>
      <c r="N72" s="19"/>
    </row>
    <row r="73" spans="1:14" ht="13.5" customHeight="1">
      <c r="A73" s="11" t="s">
        <v>77</v>
      </c>
      <c r="B73" s="12">
        <v>983.76</v>
      </c>
      <c r="C73" s="50">
        <v>309.37</v>
      </c>
      <c r="D73" s="14">
        <v>77.72</v>
      </c>
      <c r="E73" s="6">
        <f t="shared" si="12"/>
        <v>1370.8500000000001</v>
      </c>
      <c r="F73" s="15">
        <f t="shared" si="13"/>
        <v>14756.4</v>
      </c>
      <c r="G73" s="16">
        <f t="shared" si="14"/>
        <v>3712.44</v>
      </c>
      <c r="H73" s="49">
        <v>981.75</v>
      </c>
      <c r="I73" s="15">
        <v>505.34</v>
      </c>
      <c r="J73" s="51">
        <f t="shared" si="15"/>
        <v>19955.93</v>
      </c>
      <c r="K73" s="18">
        <f>18107.11*1.007</f>
        <v>18233.85977</v>
      </c>
      <c r="N73" s="19"/>
    </row>
    <row r="74" spans="1:14" ht="13.5" customHeight="1">
      <c r="A74" s="11" t="s">
        <v>78</v>
      </c>
      <c r="B74" s="12">
        <v>983.76</v>
      </c>
      <c r="C74" s="50">
        <v>309.37</v>
      </c>
      <c r="D74" s="14">
        <v>77.72</v>
      </c>
      <c r="E74" s="6">
        <f t="shared" si="12"/>
        <v>1370.8500000000001</v>
      </c>
      <c r="F74" s="15">
        <f t="shared" si="13"/>
        <v>14756.4</v>
      </c>
      <c r="G74" s="16">
        <f t="shared" si="14"/>
        <v>3712.44</v>
      </c>
      <c r="H74" s="49">
        <v>981.75</v>
      </c>
      <c r="I74" s="15">
        <v>252.67</v>
      </c>
      <c r="J74" s="51">
        <f t="shared" si="15"/>
        <v>19703.26</v>
      </c>
      <c r="K74" s="18">
        <f>17885.66*1.007</f>
        <v>18010.85962</v>
      </c>
      <c r="N74" s="19"/>
    </row>
    <row r="75" spans="1:14" ht="13.5" customHeight="1">
      <c r="A75" s="11" t="s">
        <v>79</v>
      </c>
      <c r="B75" s="12">
        <v>983.76</v>
      </c>
      <c r="C75" s="50">
        <v>309.37</v>
      </c>
      <c r="D75" s="14">
        <v>77.72</v>
      </c>
      <c r="E75" s="6">
        <f t="shared" si="12"/>
        <v>1370.8500000000001</v>
      </c>
      <c r="F75" s="15">
        <f t="shared" si="13"/>
        <v>14756.4</v>
      </c>
      <c r="G75" s="16">
        <f t="shared" si="14"/>
        <v>3712.44</v>
      </c>
      <c r="H75" s="49">
        <v>981.75</v>
      </c>
      <c r="I75" s="15">
        <v>252.67</v>
      </c>
      <c r="J75" s="51">
        <f t="shared" si="15"/>
        <v>19703.26</v>
      </c>
      <c r="K75" s="18">
        <f>17885.66*1.007</f>
        <v>18010.85962</v>
      </c>
      <c r="N75" s="19"/>
    </row>
    <row r="76" spans="1:14" ht="13.5" customHeight="1">
      <c r="A76" s="11"/>
      <c r="B76" s="27"/>
      <c r="C76" s="13"/>
      <c r="F76" s="28"/>
      <c r="G76" s="29"/>
      <c r="H76" s="23"/>
      <c r="I76" s="24"/>
      <c r="J76" s="55"/>
      <c r="K76" s="24"/>
      <c r="N76" s="19"/>
    </row>
    <row r="77" spans="1:14" ht="13.5" customHeight="1">
      <c r="A77" s="3" t="s">
        <v>0</v>
      </c>
      <c r="B77" s="4" t="s">
        <v>1</v>
      </c>
      <c r="C77" s="4" t="s">
        <v>2</v>
      </c>
      <c r="D77" s="5" t="s">
        <v>3</v>
      </c>
      <c r="E77" s="6" t="s">
        <v>4</v>
      </c>
      <c r="F77" s="4" t="s">
        <v>1</v>
      </c>
      <c r="G77" s="7" t="s">
        <v>2</v>
      </c>
      <c r="H77" s="5" t="s">
        <v>3</v>
      </c>
      <c r="I77" s="4" t="s">
        <v>5</v>
      </c>
      <c r="J77" s="5" t="s">
        <v>4</v>
      </c>
      <c r="K77" s="5" t="s">
        <v>6</v>
      </c>
      <c r="L77" s="9" t="s">
        <v>8</v>
      </c>
      <c r="M77" s="9" t="s">
        <v>8</v>
      </c>
      <c r="N77" s="8" t="s">
        <v>7</v>
      </c>
    </row>
    <row r="78" spans="1:14" ht="13.5" customHeight="1">
      <c r="A78" s="3" t="s">
        <v>80</v>
      </c>
      <c r="B78" s="10" t="s">
        <v>10</v>
      </c>
      <c r="C78" s="4" t="s">
        <v>10</v>
      </c>
      <c r="D78" s="5" t="s">
        <v>10</v>
      </c>
      <c r="E78" s="6" t="s">
        <v>10</v>
      </c>
      <c r="F78" s="10" t="s">
        <v>6</v>
      </c>
      <c r="G78" s="7" t="s">
        <v>6</v>
      </c>
      <c r="H78" s="4" t="s">
        <v>6</v>
      </c>
      <c r="I78" s="4" t="s">
        <v>6</v>
      </c>
      <c r="J78" s="5" t="s">
        <v>6</v>
      </c>
      <c r="K78" s="5">
        <v>2010</v>
      </c>
      <c r="L78" s="9">
        <v>2010</v>
      </c>
      <c r="M78" s="9">
        <v>2009</v>
      </c>
      <c r="N78" s="8" t="s">
        <v>11</v>
      </c>
    </row>
    <row r="79" spans="1:14" ht="13.5" customHeight="1">
      <c r="A79" s="59" t="s">
        <v>81</v>
      </c>
      <c r="B79" s="12">
        <v>931.83</v>
      </c>
      <c r="C79" s="50">
        <v>271.59</v>
      </c>
      <c r="D79" s="14">
        <v>77.72</v>
      </c>
      <c r="E79" s="6">
        <f>B79+C79+D79</f>
        <v>1281.14</v>
      </c>
      <c r="F79" s="15">
        <f>B79*15</f>
        <v>13977.45</v>
      </c>
      <c r="G79" s="16">
        <f>C79*12</f>
        <v>3259.08</v>
      </c>
      <c r="H79" s="49">
        <v>981.75</v>
      </c>
      <c r="I79" s="15">
        <v>505.34</v>
      </c>
      <c r="J79" s="51">
        <f>F79+G79+H79+I79</f>
        <v>18723.62</v>
      </c>
      <c r="K79" s="18">
        <f>16968.55*1.007</f>
        <v>17087.32985</v>
      </c>
      <c r="L79" s="26">
        <v>12.8</v>
      </c>
      <c r="M79" s="60">
        <v>12.8</v>
      </c>
      <c r="N79" s="19">
        <v>0</v>
      </c>
    </row>
    <row r="80" spans="1:14" ht="13.5" customHeight="1">
      <c r="A80" s="11" t="s">
        <v>82</v>
      </c>
      <c r="B80" s="12">
        <v>931.83</v>
      </c>
      <c r="C80" s="50">
        <v>190.28</v>
      </c>
      <c r="D80" s="14">
        <v>77.72</v>
      </c>
      <c r="E80" s="6">
        <f>B80+C80+D80</f>
        <v>1199.8300000000002</v>
      </c>
      <c r="F80" s="15">
        <f>B80*15</f>
        <v>13977.45</v>
      </c>
      <c r="G80" s="16">
        <f>C80*12</f>
        <v>2283.36</v>
      </c>
      <c r="H80" s="49">
        <v>981.75</v>
      </c>
      <c r="I80" s="15">
        <v>505.34</v>
      </c>
      <c r="J80" s="51">
        <f>F80+G80+H80+I80</f>
        <v>17747.9</v>
      </c>
      <c r="K80" s="18">
        <f>16111.63*1.007</f>
        <v>16224.411409999997</v>
      </c>
      <c r="N80" s="19"/>
    </row>
    <row r="81" spans="1:14" ht="13.5" customHeight="1">
      <c r="A81" s="11" t="s">
        <v>83</v>
      </c>
      <c r="B81" s="12">
        <v>931.83</v>
      </c>
      <c r="C81" s="50">
        <v>190.28</v>
      </c>
      <c r="D81" s="14">
        <v>77.72</v>
      </c>
      <c r="E81" s="6">
        <f>B81+C81+D81</f>
        <v>1199.8300000000002</v>
      </c>
      <c r="F81" s="15">
        <f>B81*15</f>
        <v>13977.45</v>
      </c>
      <c r="G81" s="16">
        <f>C81*12</f>
        <v>2283.36</v>
      </c>
      <c r="H81" s="49">
        <v>981.75</v>
      </c>
      <c r="I81" s="15">
        <v>505.34</v>
      </c>
      <c r="J81" s="51">
        <f>F81+G81+H81+I81</f>
        <v>17747.9</v>
      </c>
      <c r="K81" s="18">
        <f>16111.63*1.007</f>
        <v>16224.411409999997</v>
      </c>
      <c r="N81" s="19"/>
    </row>
    <row r="82" ht="13.5" customHeight="1" thickBot="1">
      <c r="N82" s="19"/>
    </row>
    <row r="83" spans="1:3" ht="13.5" customHeight="1" thickBot="1">
      <c r="A83" s="33" t="s">
        <v>84</v>
      </c>
      <c r="B83" s="61">
        <v>0</v>
      </c>
      <c r="C83" s="34"/>
    </row>
    <row r="84" spans="1:11" ht="13.5" customHeight="1">
      <c r="A84" s="35" t="s">
        <v>85</v>
      </c>
      <c r="B84" s="10" t="s">
        <v>86</v>
      </c>
      <c r="C84" s="36" t="s">
        <v>87</v>
      </c>
      <c r="E84" s="53" t="s">
        <v>88</v>
      </c>
      <c r="F84" s="37" t="s">
        <v>89</v>
      </c>
      <c r="G84" s="37"/>
      <c r="H84" s="37"/>
      <c r="I84" s="37"/>
      <c r="J84" s="56"/>
      <c r="K84" s="37"/>
    </row>
    <row r="85" spans="1:11" ht="13.5" customHeight="1" thickBot="1">
      <c r="A85" s="38" t="s">
        <v>90</v>
      </c>
      <c r="B85" s="12">
        <v>466.48</v>
      </c>
      <c r="C85" s="39">
        <f>B85*12</f>
        <v>5597.76</v>
      </c>
      <c r="E85" s="54" t="s">
        <v>91</v>
      </c>
      <c r="F85" s="40" t="s">
        <v>92</v>
      </c>
      <c r="G85" s="40"/>
      <c r="H85" s="40"/>
      <c r="I85" s="40"/>
      <c r="J85" s="57"/>
      <c r="K85" s="40"/>
    </row>
    <row r="86" spans="1:6" ht="13.5" customHeight="1" thickBot="1">
      <c r="A86" s="41" t="s">
        <v>93</v>
      </c>
      <c r="B86" s="42">
        <v>223.51</v>
      </c>
      <c r="C86" s="39">
        <f>B86*12</f>
        <v>2682.12</v>
      </c>
      <c r="F86" s="2"/>
    </row>
    <row r="87" spans="1:8" ht="13.5" customHeight="1" thickTop="1">
      <c r="A87" s="41" t="s">
        <v>94</v>
      </c>
      <c r="B87" s="42">
        <v>249.99</v>
      </c>
      <c r="C87" s="39">
        <f>B87*12</f>
        <v>2999.88</v>
      </c>
      <c r="F87" s="2"/>
      <c r="G87" s="92" t="s">
        <v>119</v>
      </c>
      <c r="H87" s="93"/>
    </row>
    <row r="88" spans="1:8" ht="13.5" customHeight="1" thickBot="1">
      <c r="A88" s="43" t="s">
        <v>95</v>
      </c>
      <c r="B88" s="44">
        <v>174.93</v>
      </c>
      <c r="C88" s="45">
        <f>B88*12</f>
        <v>2099.16</v>
      </c>
      <c r="F88" s="2"/>
      <c r="G88" s="72" t="s">
        <v>116</v>
      </c>
      <c r="H88" s="94">
        <v>981.75</v>
      </c>
    </row>
    <row r="89" spans="1:8" ht="13.5" customHeight="1" thickBot="1">
      <c r="A89" s="2"/>
      <c r="B89" s="2"/>
      <c r="F89" s="2"/>
      <c r="G89" s="69" t="s">
        <v>117</v>
      </c>
      <c r="H89" s="95">
        <v>327.25</v>
      </c>
    </row>
    <row r="90" spans="1:5" ht="13.5" customHeight="1" thickTop="1">
      <c r="A90" s="46" t="s">
        <v>96</v>
      </c>
      <c r="B90" s="76"/>
      <c r="C90" s="47" t="s">
        <v>97</v>
      </c>
      <c r="D90" s="66" t="s">
        <v>98</v>
      </c>
      <c r="E90" s="67" t="s">
        <v>109</v>
      </c>
    </row>
    <row r="91" spans="1:5" ht="13.5" customHeight="1">
      <c r="A91" s="48"/>
      <c r="B91" s="71"/>
      <c r="C91" s="77"/>
      <c r="D91" s="78"/>
      <c r="E91" s="79"/>
    </row>
    <row r="92" spans="1:5" ht="13.5" customHeight="1" thickBot="1">
      <c r="A92" s="80" t="s">
        <v>99</v>
      </c>
      <c r="B92" s="71"/>
      <c r="C92" s="81">
        <v>137.09</v>
      </c>
      <c r="D92" s="90">
        <v>0</v>
      </c>
      <c r="E92" s="82">
        <v>0.92</v>
      </c>
    </row>
    <row r="93" spans="1:9" ht="13.5" customHeight="1" thickTop="1">
      <c r="A93" s="80" t="s">
        <v>100</v>
      </c>
      <c r="B93" s="71"/>
      <c r="C93" s="71" t="s">
        <v>113</v>
      </c>
      <c r="D93" s="91"/>
      <c r="E93" s="79"/>
      <c r="G93" s="96" t="s">
        <v>118</v>
      </c>
      <c r="H93" s="97"/>
      <c r="I93" s="98"/>
    </row>
    <row r="94" spans="1:9" ht="13.5" customHeight="1">
      <c r="A94" s="83" t="s">
        <v>101</v>
      </c>
      <c r="B94" s="71"/>
      <c r="C94" s="77"/>
      <c r="D94" s="91"/>
      <c r="E94" s="79"/>
      <c r="G94" s="72" t="s">
        <v>110</v>
      </c>
      <c r="H94" s="71"/>
      <c r="I94" s="74">
        <v>1512.66</v>
      </c>
    </row>
    <row r="95" spans="1:9" ht="13.5" customHeight="1">
      <c r="A95" s="84" t="s">
        <v>102</v>
      </c>
      <c r="B95" s="85" t="s">
        <v>103</v>
      </c>
      <c r="C95" s="81">
        <v>32.81</v>
      </c>
      <c r="D95" s="90">
        <v>0</v>
      </c>
      <c r="E95" s="79"/>
      <c r="G95" s="72" t="s">
        <v>112</v>
      </c>
      <c r="H95" s="71"/>
      <c r="I95" s="74">
        <v>28.03</v>
      </c>
    </row>
    <row r="96" spans="1:9" ht="13.5" customHeight="1" thickBot="1">
      <c r="A96" s="84" t="s">
        <v>104</v>
      </c>
      <c r="B96" s="85" t="s">
        <v>105</v>
      </c>
      <c r="C96" s="81">
        <v>65.65</v>
      </c>
      <c r="D96" s="90">
        <v>0</v>
      </c>
      <c r="E96" s="79"/>
      <c r="G96" s="69" t="s">
        <v>111</v>
      </c>
      <c r="H96" s="73"/>
      <c r="I96" s="75">
        <v>405.9</v>
      </c>
    </row>
    <row r="97" spans="1:5" ht="13.5" customHeight="1" thickTop="1">
      <c r="A97" s="86" t="s">
        <v>106</v>
      </c>
      <c r="B97" s="85" t="s">
        <v>105</v>
      </c>
      <c r="C97" s="81">
        <v>78.79</v>
      </c>
      <c r="D97" s="90">
        <v>0</v>
      </c>
      <c r="E97" s="79"/>
    </row>
    <row r="98" spans="1:5" ht="13.5" customHeight="1">
      <c r="A98" s="80" t="s">
        <v>107</v>
      </c>
      <c r="B98" s="71"/>
      <c r="C98" s="77" t="s">
        <v>115</v>
      </c>
      <c r="D98" s="78"/>
      <c r="E98" s="79"/>
    </row>
    <row r="99" spans="1:5" ht="13.5" customHeight="1" thickBot="1">
      <c r="A99" s="70" t="s">
        <v>114</v>
      </c>
      <c r="B99" s="87"/>
      <c r="C99" s="87">
        <v>189.64</v>
      </c>
      <c r="D99" s="88"/>
      <c r="E99" s="89"/>
    </row>
    <row r="108" ht="13.5" customHeight="1">
      <c r="C108" s="22"/>
    </row>
    <row r="109" ht="13.5" customHeight="1">
      <c r="C109" s="22"/>
    </row>
  </sheetData>
  <mergeCells count="1">
    <mergeCell ref="G93:I93"/>
  </mergeCells>
  <printOptions/>
  <pageMargins left="0.1968503937007874" right="0.1968503937007874" top="0.5118110236220472" bottom="0.4724409448818898" header="0" footer="0"/>
  <pageSetup horizontalDpi="600" verticalDpi="600" orientation="landscape" paperSize="9" scale="75" r:id="rId1"/>
  <headerFooter alignWithMargins="0">
    <oddHeader>&amp;LSHSS&amp;CRETRIBUCIONES PERSONAL LABORAL
AÑO 2011&amp;R&amp;D</oddHeader>
    <oddFooter>&amp;LLAB-11&amp;RPágina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</dc:creator>
  <cp:keywords/>
  <dc:description/>
  <cp:lastModifiedBy>nicolasgarcia</cp:lastModifiedBy>
  <cp:lastPrinted>2011-01-10T12:37:48Z</cp:lastPrinted>
  <dcterms:created xsi:type="dcterms:W3CDTF">2005-01-12T08:24:25Z</dcterms:created>
  <dcterms:modified xsi:type="dcterms:W3CDTF">2011-01-25T11:10:05Z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-175663875</vt:i4>
  </property>
  <property fmtid="{D5CDD505-2E9C-101B-9397-08002B2CF9AE}" pid="3" name="_EmailSubject">
    <vt:lpwstr>fichero original retrib uuaa 2005</vt:lpwstr>
  </property>
  <property fmtid="{D5CDD505-2E9C-101B-9397-08002B2CF9AE}" pid="4" name="_AuthorEmail">
    <vt:lpwstr>rosa.marzo@uca.es</vt:lpwstr>
  </property>
  <property fmtid="{D5CDD505-2E9C-101B-9397-08002B2CF9AE}" pid="5" name="_AuthorEmailDisplayName">
    <vt:lpwstr>ROSA MARZO</vt:lpwstr>
  </property>
  <property fmtid="{D5CDD505-2E9C-101B-9397-08002B2CF9AE}" pid="6" name="_ReviewingToolsShownOnce">
    <vt:lpwstr/>
  </property>
</Properties>
</file>