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'Hoja1'!$A$1:$H$38</definedName>
  </definedNames>
  <calcPr fullCalcOnLoad="1"/>
</workbook>
</file>

<file path=xl/sharedStrings.xml><?xml version="1.0" encoding="utf-8"?>
<sst xmlns="http://schemas.openxmlformats.org/spreadsheetml/2006/main" count="59" uniqueCount="49">
  <si>
    <t>CATEGORIA</t>
  </si>
  <si>
    <t>SUELDO</t>
  </si>
  <si>
    <t>AYUDANTE</t>
  </si>
  <si>
    <t>COLABORADOR</t>
  </si>
  <si>
    <t>T.C.</t>
  </si>
  <si>
    <t>65% T.U.</t>
  </si>
  <si>
    <t>85% T.U.</t>
  </si>
  <si>
    <t>90% T.U.</t>
  </si>
  <si>
    <t>100% T.U.</t>
  </si>
  <si>
    <t>TOTAL MES</t>
  </si>
  <si>
    <t>6H</t>
  </si>
  <si>
    <t>5H</t>
  </si>
  <si>
    <t>4H</t>
  </si>
  <si>
    <t>3H</t>
  </si>
  <si>
    <t>INTERINOS</t>
  </si>
  <si>
    <t>60 % T.U.</t>
  </si>
  <si>
    <t>C.DOCTOR</t>
  </si>
  <si>
    <t>65% + 2% T.U.</t>
  </si>
  <si>
    <t>P. AYUDANTE DOCTOR</t>
  </si>
  <si>
    <t>AYUDANTE (DOCTOR)</t>
  </si>
  <si>
    <t>65% + 5% T.U.</t>
  </si>
  <si>
    <t>COLABORADOR (D.E.A.)</t>
  </si>
  <si>
    <t>85% + 2% T.U.</t>
  </si>
  <si>
    <t>COLABORADOR (DOCTOR)</t>
  </si>
  <si>
    <t>85% + 5% T.U.</t>
  </si>
  <si>
    <t>ASOCIADOS E INTERINOS</t>
  </si>
  <si>
    <t>AYUDANTE ( D.E.A.)</t>
  </si>
  <si>
    <t>24 % T.U.</t>
  </si>
  <si>
    <t>20 % T.U.</t>
  </si>
  <si>
    <t>16 % T.U.</t>
  </si>
  <si>
    <t>12 % T.U.</t>
  </si>
  <si>
    <t>ASOC. CC DE LA SALUD</t>
  </si>
  <si>
    <t>UGCSL</t>
  </si>
  <si>
    <t>C.SINGULAR CATEG.</t>
  </si>
  <si>
    <t>UGAYU</t>
  </si>
  <si>
    <t>UGADR</t>
  </si>
  <si>
    <t>UGCDR</t>
  </si>
  <si>
    <t>UGCLB</t>
  </si>
  <si>
    <t>UGISP, UGISD</t>
  </si>
  <si>
    <t>UGA1L, UGISP, UGISD</t>
  </si>
  <si>
    <t>DEDIC.</t>
  </si>
  <si>
    <t>P. CONTRATADO DOCTOR</t>
  </si>
  <si>
    <r>
      <t>P.VISITANTE (</t>
    </r>
    <r>
      <rPr>
        <i/>
        <sz val="11"/>
        <rFont val="Arial"/>
        <family val="2"/>
      </rPr>
      <t>UGVLC)</t>
    </r>
  </si>
  <si>
    <r>
      <t>P.VISITANTE DOCTOR (</t>
    </r>
    <r>
      <rPr>
        <i/>
        <sz val="11"/>
        <rFont val="Arial"/>
        <family val="2"/>
      </rPr>
      <t>UGVLC)</t>
    </r>
  </si>
  <si>
    <t>2H</t>
  </si>
  <si>
    <t>9 % T.U.</t>
  </si>
  <si>
    <t>RETRIBUCIONES PROFESORADO LABORAL DE JUNIO A DICIEMBRE 2010. UNIVERSIDAD DE GRANADA</t>
  </si>
  <si>
    <t>COEFIC.2010</t>
  </si>
  <si>
    <t>P.EXTRA DIC/10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</si>
</sst>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7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1">
      <selection activeCell="G4" sqref="G4"/>
    </sheetView>
  </sheetViews>
  <sheetFormatPr defaultColWidth="11.421875" defaultRowHeight="12.75"/>
  <cols>
    <col min="1" max="1" width="31.8515625" style="1" customWidth="1"/>
    <col min="2" max="2" width="14.00390625" style="1" customWidth="1"/>
    <col min="3" max="3" width="13.00390625" style="1" customWidth="1"/>
    <col min="4" max="4" width="20.421875" style="1" customWidth="1"/>
    <col min="5" max="5" width="11.421875" style="20" customWidth="1"/>
    <col min="6" max="6" width="12.7109375" style="1" customWidth="1"/>
    <col min="7" max="7" width="16.7109375" style="1" customWidth="1"/>
    <col min="8" max="8" width="18.28125" style="1" customWidth="1"/>
    <col min="9" max="16384" width="11.421875" style="1" customWidth="1"/>
  </cols>
  <sheetData>
    <row r="1" spans="1:8" ht="15">
      <c r="A1" s="21" t="s">
        <v>46</v>
      </c>
      <c r="B1" s="22"/>
      <c r="C1" s="22"/>
      <c r="D1" s="22"/>
      <c r="E1" s="22"/>
      <c r="F1" s="22"/>
      <c r="G1" s="22"/>
      <c r="H1" s="23"/>
    </row>
    <row r="2" spans="1:8" ht="13.5" customHeight="1">
      <c r="A2" s="2"/>
      <c r="B2" s="2"/>
      <c r="C2" s="2"/>
      <c r="D2" s="2"/>
      <c r="E2" s="17"/>
      <c r="F2" s="2"/>
      <c r="G2" s="2"/>
      <c r="H2" s="2"/>
    </row>
    <row r="3" spans="1:8" ht="14.25" customHeight="1">
      <c r="A3" s="3" t="s">
        <v>0</v>
      </c>
      <c r="B3" s="4" t="s">
        <v>40</v>
      </c>
      <c r="C3" s="5" t="s">
        <v>1</v>
      </c>
      <c r="D3" s="5" t="s">
        <v>33</v>
      </c>
      <c r="E3" s="18" t="s">
        <v>16</v>
      </c>
      <c r="F3" s="5" t="s">
        <v>9</v>
      </c>
      <c r="G3" s="5" t="s">
        <v>48</v>
      </c>
      <c r="H3" s="5" t="s">
        <v>47</v>
      </c>
    </row>
    <row r="4" spans="1:8" ht="14.25" customHeight="1">
      <c r="A4" s="3"/>
      <c r="B4" s="4"/>
      <c r="C4" s="5"/>
      <c r="D4" s="5"/>
      <c r="E4" s="19"/>
      <c r="F4" s="5"/>
      <c r="G4" s="5"/>
      <c r="H4" s="5"/>
    </row>
    <row r="5" spans="1:8" s="6" customFormat="1" ht="15">
      <c r="A5" s="3" t="s">
        <v>2</v>
      </c>
      <c r="B5" s="12" t="s">
        <v>4</v>
      </c>
      <c r="C5" s="9" t="str">
        <f>FIXED(C16*65%)</f>
        <v>720,88</v>
      </c>
      <c r="D5" s="7">
        <f>D16*65%</f>
        <v>814.3915000000001</v>
      </c>
      <c r="E5" s="11"/>
      <c r="F5" s="8">
        <f>C5+D5+E5</f>
        <v>1535.2715</v>
      </c>
      <c r="G5" s="7">
        <f>623.62*65%+D5</f>
        <v>1219.7445</v>
      </c>
      <c r="H5" s="9" t="s">
        <v>5</v>
      </c>
    </row>
    <row r="6" spans="1:8" s="6" customFormat="1" ht="14.25">
      <c r="A6" s="14" t="s">
        <v>34</v>
      </c>
      <c r="B6" s="12"/>
      <c r="C6" s="9"/>
      <c r="D6" s="7"/>
      <c r="E6" s="11"/>
      <c r="F6" s="8"/>
      <c r="G6" s="7"/>
      <c r="H6" s="7"/>
    </row>
    <row r="7" spans="1:8" s="6" customFormat="1" ht="15">
      <c r="A7" s="3" t="s">
        <v>26</v>
      </c>
      <c r="B7" s="12" t="s">
        <v>4</v>
      </c>
      <c r="C7" s="9" t="str">
        <f>C5</f>
        <v>720,88</v>
      </c>
      <c r="D7" s="7">
        <f>D16*65%</f>
        <v>814.3915000000001</v>
      </c>
      <c r="E7" s="11">
        <f>F16*2%</f>
        <v>47.239200000000004</v>
      </c>
      <c r="F7" s="8">
        <f>C7+D7+E7</f>
        <v>1582.5107</v>
      </c>
      <c r="G7" s="7">
        <f>623.62*65%+D7+E7</f>
        <v>1266.9837</v>
      </c>
      <c r="H7" s="9" t="s">
        <v>17</v>
      </c>
    </row>
    <row r="8" spans="1:8" s="6" customFormat="1" ht="15">
      <c r="A8" s="3"/>
      <c r="B8" s="12"/>
      <c r="C8" s="9"/>
      <c r="D8" s="7"/>
      <c r="E8" s="11"/>
      <c r="F8" s="8"/>
      <c r="G8" s="7"/>
      <c r="H8" s="9"/>
    </row>
    <row r="9" spans="1:8" s="6" customFormat="1" ht="15">
      <c r="A9" s="3" t="s">
        <v>19</v>
      </c>
      <c r="B9" s="12" t="s">
        <v>4</v>
      </c>
      <c r="C9" s="9" t="str">
        <f>C5</f>
        <v>720,88</v>
      </c>
      <c r="D9" s="7">
        <f>D16*65%</f>
        <v>814.3915000000001</v>
      </c>
      <c r="E9" s="15" t="str">
        <f>FIXED(F16*5%)</f>
        <v>118,10</v>
      </c>
      <c r="F9" s="8">
        <f>C9+D9+E9</f>
        <v>1653.3715</v>
      </c>
      <c r="G9" s="7">
        <f>623.62*65%+D9+E9</f>
        <v>1337.8445</v>
      </c>
      <c r="H9" s="9" t="s">
        <v>20</v>
      </c>
    </row>
    <row r="10" spans="1:8" s="6" customFormat="1" ht="15">
      <c r="A10" s="3"/>
      <c r="B10" s="12"/>
      <c r="C10" s="7"/>
      <c r="D10" s="7"/>
      <c r="E10" s="11"/>
      <c r="F10" s="8"/>
      <c r="G10" s="7"/>
      <c r="H10" s="9"/>
    </row>
    <row r="11" spans="2:8" s="6" customFormat="1" ht="14.25">
      <c r="B11" s="12"/>
      <c r="C11" s="7"/>
      <c r="D11" s="7"/>
      <c r="E11" s="11"/>
      <c r="F11" s="8"/>
      <c r="G11" s="7"/>
      <c r="H11" s="7"/>
    </row>
    <row r="12" spans="1:8" s="6" customFormat="1" ht="15">
      <c r="A12" s="3" t="s">
        <v>18</v>
      </c>
      <c r="B12" s="12" t="s">
        <v>4</v>
      </c>
      <c r="C12" s="7">
        <f>C16*90%</f>
        <v>998.145</v>
      </c>
      <c r="D12" s="7">
        <f>D16*90%</f>
        <v>1127.6190000000001</v>
      </c>
      <c r="E12" s="11"/>
      <c r="F12" s="8">
        <f>C12+D12+E12</f>
        <v>2125.764</v>
      </c>
      <c r="G12" s="7">
        <f>623.62*90%+D12</f>
        <v>1688.8770000000002</v>
      </c>
      <c r="H12" s="9" t="s">
        <v>7</v>
      </c>
    </row>
    <row r="13" spans="1:8" s="6" customFormat="1" ht="14.25">
      <c r="A13" s="14" t="s">
        <v>35</v>
      </c>
      <c r="B13" s="12"/>
      <c r="C13" s="7"/>
      <c r="D13" s="7"/>
      <c r="E13" s="11"/>
      <c r="F13" s="8"/>
      <c r="G13" s="7"/>
      <c r="H13" s="7"/>
    </row>
    <row r="14" spans="2:8" s="6" customFormat="1" ht="14.25">
      <c r="B14" s="12"/>
      <c r="C14" s="7"/>
      <c r="D14" s="7"/>
      <c r="E14" s="11"/>
      <c r="F14" s="8"/>
      <c r="G14" s="7"/>
      <c r="H14" s="7"/>
    </row>
    <row r="15" spans="2:8" s="6" customFormat="1" ht="14.25">
      <c r="B15" s="12"/>
      <c r="C15" s="7"/>
      <c r="D15" s="7"/>
      <c r="E15" s="11"/>
      <c r="F15" s="8"/>
      <c r="G15" s="7"/>
      <c r="H15" s="7"/>
    </row>
    <row r="16" spans="1:8" s="6" customFormat="1" ht="15">
      <c r="A16" s="3" t="s">
        <v>41</v>
      </c>
      <c r="B16" s="12" t="s">
        <v>4</v>
      </c>
      <c r="C16" s="11">
        <v>1109.05</v>
      </c>
      <c r="D16" s="11">
        <v>1252.91</v>
      </c>
      <c r="E16" s="11"/>
      <c r="F16" s="8">
        <f>C16+D16+E16</f>
        <v>2361.96</v>
      </c>
      <c r="G16" s="7">
        <f>623.62+D16</f>
        <v>1876.5300000000002</v>
      </c>
      <c r="H16" s="9" t="s">
        <v>8</v>
      </c>
    </row>
    <row r="17" spans="1:8" s="6" customFormat="1" ht="14.25">
      <c r="A17" s="14" t="s">
        <v>36</v>
      </c>
      <c r="B17" s="12"/>
      <c r="C17" s="7"/>
      <c r="D17" s="7"/>
      <c r="E17" s="11"/>
      <c r="F17" s="8"/>
      <c r="G17" s="7"/>
      <c r="H17" s="7"/>
    </row>
    <row r="18" spans="2:8" s="6" customFormat="1" ht="14.25">
      <c r="B18" s="12"/>
      <c r="C18" s="7"/>
      <c r="D18" s="7"/>
      <c r="E18" s="11"/>
      <c r="F18" s="8"/>
      <c r="G18" s="7"/>
      <c r="H18" s="7"/>
    </row>
    <row r="19" spans="2:8" s="6" customFormat="1" ht="14.25">
      <c r="B19" s="12"/>
      <c r="C19" s="7"/>
      <c r="D19" s="7"/>
      <c r="E19" s="11"/>
      <c r="F19" s="8"/>
      <c r="G19" s="7"/>
      <c r="H19" s="7"/>
    </row>
    <row r="20" spans="1:8" s="6" customFormat="1" ht="15">
      <c r="A20" s="3" t="s">
        <v>3</v>
      </c>
      <c r="B20" s="12" t="s">
        <v>4</v>
      </c>
      <c r="C20" s="9" t="str">
        <f>FIXED(C16*85%)</f>
        <v>942,69</v>
      </c>
      <c r="D20" s="9" t="str">
        <f>FIXED(D16*85%)</f>
        <v>1.064,97</v>
      </c>
      <c r="E20" s="15"/>
      <c r="F20" s="8">
        <f>C20+D20+E20</f>
        <v>2007.66</v>
      </c>
      <c r="G20" s="7">
        <f>623.62*85%+D20</f>
        <v>1595.047</v>
      </c>
      <c r="H20" s="9" t="s">
        <v>6</v>
      </c>
    </row>
    <row r="21" spans="1:8" s="6" customFormat="1" ht="14.25">
      <c r="A21" s="14" t="s">
        <v>37</v>
      </c>
      <c r="B21" s="12"/>
      <c r="C21" s="9"/>
      <c r="D21" s="9"/>
      <c r="E21" s="15"/>
      <c r="F21" s="8"/>
      <c r="G21" s="7"/>
      <c r="H21" s="7"/>
    </row>
    <row r="22" spans="1:8" s="6" customFormat="1" ht="15">
      <c r="A22" s="3" t="s">
        <v>21</v>
      </c>
      <c r="B22" s="12" t="s">
        <v>4</v>
      </c>
      <c r="C22" s="9" t="str">
        <f>FIXED(C16*85%)</f>
        <v>942,69</v>
      </c>
      <c r="D22" s="9" t="str">
        <f>FIXED(D16*85%)</f>
        <v>1.064,97</v>
      </c>
      <c r="E22" s="15">
        <f>E7</f>
        <v>47.239200000000004</v>
      </c>
      <c r="F22" s="8">
        <f>C22+D22+E22</f>
        <v>2054.8992000000003</v>
      </c>
      <c r="G22" s="7">
        <f>623.62*85%+D22+E22</f>
        <v>1642.2862</v>
      </c>
      <c r="H22" s="9" t="s">
        <v>22</v>
      </c>
    </row>
    <row r="23" spans="1:8" s="6" customFormat="1" ht="15">
      <c r="A23" s="3"/>
      <c r="B23" s="12"/>
      <c r="C23" s="9"/>
      <c r="D23" s="9"/>
      <c r="E23" s="15"/>
      <c r="F23" s="8"/>
      <c r="G23" s="7"/>
      <c r="H23" s="7"/>
    </row>
    <row r="24" spans="1:8" s="6" customFormat="1" ht="15">
      <c r="A24" s="3" t="s">
        <v>23</v>
      </c>
      <c r="B24" s="12" t="s">
        <v>4</v>
      </c>
      <c r="C24" s="9" t="str">
        <f>FIXED(C16*85%)</f>
        <v>942,69</v>
      </c>
      <c r="D24" s="9" t="str">
        <f>FIXED(D16*85%)</f>
        <v>1.064,97</v>
      </c>
      <c r="E24" s="15" t="str">
        <f>E9</f>
        <v>118,10</v>
      </c>
      <c r="F24" s="8">
        <f>C24+D24+E24</f>
        <v>2125.76</v>
      </c>
      <c r="G24" s="7">
        <f>623.62*85%+D24+E24</f>
        <v>1713.147</v>
      </c>
      <c r="H24" s="9" t="s">
        <v>24</v>
      </c>
    </row>
    <row r="25" spans="1:8" s="6" customFormat="1" ht="15">
      <c r="A25" s="3"/>
      <c r="B25" s="12"/>
      <c r="C25" s="9"/>
      <c r="D25" s="9"/>
      <c r="E25" s="15"/>
      <c r="F25" s="8"/>
      <c r="G25" s="7"/>
      <c r="H25" s="7"/>
    </row>
    <row r="26" spans="1:8" s="6" customFormat="1" ht="15">
      <c r="A26" s="3" t="s">
        <v>42</v>
      </c>
      <c r="B26" s="12" t="s">
        <v>4</v>
      </c>
      <c r="C26" s="9">
        <v>887.22</v>
      </c>
      <c r="D26" s="9">
        <v>597.47</v>
      </c>
      <c r="E26" s="15"/>
      <c r="F26" s="8">
        <f>C26+D26+E26</f>
        <v>1484.69</v>
      </c>
      <c r="G26" s="7">
        <f>C26+D26+E26</f>
        <v>1484.69</v>
      </c>
      <c r="H26" s="7"/>
    </row>
    <row r="27" spans="1:8" s="6" customFormat="1" ht="15">
      <c r="A27" s="3" t="s">
        <v>43</v>
      </c>
      <c r="B27" s="12" t="s">
        <v>4</v>
      </c>
      <c r="C27" s="9">
        <f>C26</f>
        <v>887.22</v>
      </c>
      <c r="D27" s="9">
        <v>921.13</v>
      </c>
      <c r="E27" s="15"/>
      <c r="F27" s="8">
        <f>C27+D27+E27</f>
        <v>1808.35</v>
      </c>
      <c r="G27" s="7">
        <f>C27+D27+E27</f>
        <v>1808.35</v>
      </c>
      <c r="H27" s="7"/>
    </row>
    <row r="28" spans="1:8" s="6" customFormat="1" ht="14.25">
      <c r="A28" s="14"/>
      <c r="B28" s="12"/>
      <c r="C28" s="9"/>
      <c r="D28" s="9"/>
      <c r="E28" s="15"/>
      <c r="F28" s="8"/>
      <c r="G28" s="7"/>
      <c r="H28" s="7"/>
    </row>
    <row r="29" spans="1:8" s="6" customFormat="1" ht="15.75">
      <c r="A29" s="3" t="s">
        <v>14</v>
      </c>
      <c r="B29" s="13" t="s">
        <v>4</v>
      </c>
      <c r="C29" s="9" t="str">
        <f>FIXED(C16*60%)</f>
        <v>665,43</v>
      </c>
      <c r="D29" s="9" t="str">
        <f>FIXED(D16*60%)</f>
        <v>751,75</v>
      </c>
      <c r="E29" s="15"/>
      <c r="F29" s="8">
        <f>C29+D29</f>
        <v>1417.1799999999998</v>
      </c>
      <c r="G29" s="7">
        <f>623.62*60%+D29</f>
        <v>1125.922</v>
      </c>
      <c r="H29" s="9" t="s">
        <v>15</v>
      </c>
    </row>
    <row r="30" spans="1:8" s="6" customFormat="1" ht="15.75">
      <c r="A30" s="14" t="s">
        <v>38</v>
      </c>
      <c r="B30" s="13"/>
      <c r="C30" s="9"/>
      <c r="D30" s="9"/>
      <c r="E30" s="15"/>
      <c r="F30" s="8"/>
      <c r="G30" s="7"/>
      <c r="H30" s="7"/>
    </row>
    <row r="31" spans="1:8" s="6" customFormat="1" ht="15.75">
      <c r="A31" s="3" t="s">
        <v>25</v>
      </c>
      <c r="B31" s="13" t="s">
        <v>10</v>
      </c>
      <c r="C31" s="9" t="str">
        <f>FIXED(C16*24%)</f>
        <v>266,17</v>
      </c>
      <c r="D31" s="9" t="str">
        <f>FIXED(D16*24%)</f>
        <v>300,70</v>
      </c>
      <c r="E31" s="15"/>
      <c r="F31" s="8">
        <f>C31+D31+E31</f>
        <v>566.87</v>
      </c>
      <c r="G31" s="7">
        <f>623.62*24%+D31</f>
        <v>450.36879999999996</v>
      </c>
      <c r="H31" s="9" t="s">
        <v>27</v>
      </c>
    </row>
    <row r="32" spans="1:8" s="6" customFormat="1" ht="15.75">
      <c r="A32" s="14" t="s">
        <v>39</v>
      </c>
      <c r="B32" s="13" t="s">
        <v>11</v>
      </c>
      <c r="C32" s="9" t="str">
        <f>FIXED(C16*20%)</f>
        <v>221,81</v>
      </c>
      <c r="D32" s="9" t="str">
        <f>FIXED(D16*20%)</f>
        <v>250,58</v>
      </c>
      <c r="E32" s="15"/>
      <c r="F32" s="8">
        <f>C32+D32+E32</f>
        <v>472.39</v>
      </c>
      <c r="G32" s="7">
        <f>623.62*20%+D32</f>
        <v>375.30400000000003</v>
      </c>
      <c r="H32" s="9" t="s">
        <v>28</v>
      </c>
    </row>
    <row r="33" spans="1:8" s="6" customFormat="1" ht="15.75">
      <c r="A33" s="3"/>
      <c r="B33" s="13" t="s">
        <v>12</v>
      </c>
      <c r="C33" s="15" t="str">
        <f>FIXED(C16*16%)</f>
        <v>177,45</v>
      </c>
      <c r="D33" s="15" t="str">
        <f>FIXED(D16*16%)</f>
        <v>200,47</v>
      </c>
      <c r="E33" s="15"/>
      <c r="F33" s="8">
        <f>C33+D33+E33</f>
        <v>377.91999999999996</v>
      </c>
      <c r="G33" s="7">
        <f>623.62*16%+D33</f>
        <v>300.2492</v>
      </c>
      <c r="H33" s="9" t="s">
        <v>29</v>
      </c>
    </row>
    <row r="34" spans="1:8" s="6" customFormat="1" ht="15.75">
      <c r="A34" s="3"/>
      <c r="B34" s="13" t="s">
        <v>13</v>
      </c>
      <c r="C34" s="9" t="str">
        <f>FIXED(C16*12%)</f>
        <v>133,09</v>
      </c>
      <c r="D34" s="9" t="str">
        <f>FIXED(D16*12%)</f>
        <v>150,35</v>
      </c>
      <c r="E34" s="15"/>
      <c r="F34" s="8">
        <f>C34+D34+E34</f>
        <v>283.44</v>
      </c>
      <c r="G34" s="7">
        <f>623.62*12%+D34</f>
        <v>225.18439999999998</v>
      </c>
      <c r="H34" s="9" t="s">
        <v>30</v>
      </c>
    </row>
    <row r="35" spans="2:8" s="6" customFormat="1" ht="15.75">
      <c r="B35" s="16" t="s">
        <v>44</v>
      </c>
      <c r="C35" s="9" t="str">
        <f>FIXED(C16*9%)</f>
        <v>99,81</v>
      </c>
      <c r="D35" s="9" t="str">
        <f>FIXED(D16*9%)</f>
        <v>112,76</v>
      </c>
      <c r="E35" s="11"/>
      <c r="F35" s="8">
        <f>C35+D35+E35</f>
        <v>212.57</v>
      </c>
      <c r="G35" s="7">
        <f>623.62*9%+D35</f>
        <v>168.88580000000002</v>
      </c>
      <c r="H35" s="9" t="s">
        <v>45</v>
      </c>
    </row>
    <row r="36" spans="2:8" s="6" customFormat="1" ht="15.75">
      <c r="B36" s="16"/>
      <c r="C36" s="9"/>
      <c r="D36" s="9"/>
      <c r="E36" s="11"/>
      <c r="F36" s="8"/>
      <c r="G36" s="7"/>
      <c r="H36" s="9"/>
    </row>
    <row r="37" spans="1:8" s="6" customFormat="1" ht="15">
      <c r="A37" s="3" t="s">
        <v>31</v>
      </c>
      <c r="B37" s="12"/>
      <c r="C37" s="9">
        <v>266.7</v>
      </c>
      <c r="D37" s="7"/>
      <c r="E37" s="11"/>
      <c r="F37" s="8"/>
      <c r="G37" s="7"/>
      <c r="H37" s="7"/>
    </row>
    <row r="38" spans="1:8" s="6" customFormat="1" ht="14.25">
      <c r="A38" s="14" t="s">
        <v>32</v>
      </c>
      <c r="C38" s="7"/>
      <c r="D38" s="7"/>
      <c r="E38" s="11"/>
      <c r="F38" s="8"/>
      <c r="G38" s="7"/>
      <c r="H38" s="7"/>
    </row>
    <row r="39" spans="3:8" ht="14.25">
      <c r="C39" s="10"/>
      <c r="D39" s="10"/>
      <c r="F39" s="10"/>
      <c r="G39" s="10"/>
      <c r="H39" s="10"/>
    </row>
    <row r="40" spans="3:8" ht="14.25">
      <c r="C40" s="10"/>
      <c r="D40" s="10"/>
      <c r="F40" s="10"/>
      <c r="G40" s="10"/>
      <c r="H40" s="10"/>
    </row>
  </sheetData>
  <mergeCells count="1">
    <mergeCell ref="A1:H1"/>
  </mergeCells>
  <printOptions/>
  <pageMargins left="0.5905511811023623" right="0.1968503937007874" top="0.15748031496062992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2010-06-14T10:16:29Z</cp:lastPrinted>
  <dcterms:created xsi:type="dcterms:W3CDTF">2005-01-04T09:17:15Z</dcterms:created>
  <dcterms:modified xsi:type="dcterms:W3CDTF">2010-06-25T07:19:33Z</dcterms:modified>
  <cp:category/>
  <cp:version/>
  <cp:contentType/>
  <cp:contentStatus/>
</cp:coreProperties>
</file>